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240" yWindow="105" windowWidth="14805" windowHeight="8010"/>
  </bookViews>
  <sheets>
    <sheet name="Уч. план по отделениям " sheetId="6" r:id="rId1"/>
    <sheet name="сводная по отделениям" sheetId="1" r:id="rId2"/>
    <sheet name="Спортподготовка" sheetId="5" r:id="rId3"/>
    <sheet name="титульный лист" sheetId="4" r:id="rId4"/>
  </sheets>
  <definedNames>
    <definedName name="_xlnm.Print_Area" localSheetId="1">'сводная по отделениям'!$A$1:$V$47</definedName>
    <definedName name="_xlnm.Print_Area" localSheetId="2">Спортподготовка!$A$1:$F$16</definedName>
    <definedName name="_xlnm.Print_Area" localSheetId="3">'титульный лист'!$A$1:$A$84</definedName>
    <definedName name="_xlnm.Print_Area" localSheetId="0">'Уч. план по отделениям '!$A$1:$K$275</definedName>
  </definedNames>
  <calcPr calcId="162913"/>
</workbook>
</file>

<file path=xl/calcChain.xml><?xml version="1.0" encoding="utf-8"?>
<calcChain xmlns="http://schemas.openxmlformats.org/spreadsheetml/2006/main">
  <c r="D41" i="1" l="1"/>
  <c r="K210" i="6" l="1"/>
  <c r="K185" i="6"/>
  <c r="K139" i="6"/>
  <c r="K106" i="6"/>
  <c r="K73" i="6"/>
  <c r="G245" i="6"/>
  <c r="K87" i="6"/>
  <c r="M11" i="1"/>
  <c r="J11" i="1"/>
  <c r="D11" i="1"/>
  <c r="B39" i="1"/>
  <c r="J197" i="6"/>
  <c r="J263" i="6"/>
  <c r="J99" i="6"/>
  <c r="K99" i="6" s="1"/>
  <c r="J230" i="6"/>
  <c r="K263" i="6"/>
  <c r="K230" i="6"/>
  <c r="K197" i="6"/>
  <c r="D39" i="1"/>
  <c r="C39" i="1"/>
  <c r="B40" i="1"/>
  <c r="C34" i="1"/>
  <c r="D34" i="1"/>
  <c r="B34" i="1"/>
  <c r="C22" i="1"/>
  <c r="D22" i="1"/>
  <c r="E22" i="1"/>
  <c r="F22" i="1"/>
  <c r="G22" i="1"/>
  <c r="H22" i="1"/>
  <c r="I22" i="1"/>
  <c r="J22" i="1"/>
  <c r="B22" i="1"/>
  <c r="C11" i="1"/>
  <c r="E11" i="1"/>
  <c r="F11" i="1"/>
  <c r="H11" i="1"/>
  <c r="I11" i="1"/>
  <c r="K11" i="1"/>
  <c r="L11" i="1"/>
  <c r="N11" i="1"/>
  <c r="O11" i="1"/>
  <c r="P11" i="1"/>
  <c r="Q11" i="1"/>
  <c r="R11" i="1"/>
  <c r="S11" i="1"/>
  <c r="T11" i="1"/>
  <c r="U11" i="1"/>
  <c r="V11" i="1"/>
  <c r="B11" i="1"/>
  <c r="H263" i="6"/>
  <c r="G263" i="6"/>
  <c r="F263" i="6"/>
  <c r="E263" i="6"/>
  <c r="D263" i="6"/>
  <c r="C263" i="6"/>
  <c r="I262" i="6"/>
  <c r="H262" i="6"/>
  <c r="G262" i="6"/>
  <c r="F262" i="6"/>
  <c r="E262" i="6"/>
  <c r="D262" i="6"/>
  <c r="C262" i="6"/>
  <c r="H259" i="6"/>
  <c r="G259" i="6"/>
  <c r="F259" i="6"/>
  <c r="E259" i="6"/>
  <c r="D259" i="6"/>
  <c r="C259" i="6"/>
  <c r="H258" i="6"/>
  <c r="G258" i="6"/>
  <c r="F258" i="6"/>
  <c r="E258" i="6"/>
  <c r="D258" i="6"/>
  <c r="C258" i="6"/>
  <c r="J257" i="6"/>
  <c r="K257" i="6" s="1"/>
  <c r="J256" i="6"/>
  <c r="K256" i="6" s="1"/>
  <c r="J255" i="6"/>
  <c r="K255" i="6" s="1"/>
  <c r="J254" i="6"/>
  <c r="K254" i="6" s="1"/>
  <c r="J253" i="6"/>
  <c r="J259" i="6" s="1"/>
  <c r="J252" i="6"/>
  <c r="J258" i="6" s="1"/>
  <c r="K251" i="6"/>
  <c r="K250" i="6"/>
  <c r="K249" i="6"/>
  <c r="K248" i="6"/>
  <c r="J246" i="6"/>
  <c r="I246" i="6"/>
  <c r="H246" i="6"/>
  <c r="G246" i="6"/>
  <c r="F246" i="6"/>
  <c r="E246" i="6"/>
  <c r="D246" i="6"/>
  <c r="C246" i="6"/>
  <c r="J245" i="6"/>
  <c r="J247" i="6" s="1"/>
  <c r="I245" i="6"/>
  <c r="I247" i="6" s="1"/>
  <c r="H245" i="6"/>
  <c r="H247" i="6" s="1"/>
  <c r="G247" i="6"/>
  <c r="F245" i="6"/>
  <c r="F247" i="6" s="1"/>
  <c r="E245" i="6"/>
  <c r="E247" i="6" s="1"/>
  <c r="D245" i="6"/>
  <c r="D247" i="6" s="1"/>
  <c r="C245" i="6"/>
  <c r="C247" i="6" s="1"/>
  <c r="J244" i="6"/>
  <c r="I244" i="6"/>
  <c r="H244" i="6"/>
  <c r="G244" i="6"/>
  <c r="F244" i="6"/>
  <c r="E244" i="6"/>
  <c r="D244" i="6"/>
  <c r="C244" i="6"/>
  <c r="K243" i="6"/>
  <c r="K242" i="6"/>
  <c r="K244" i="6" s="1"/>
  <c r="J241" i="6"/>
  <c r="I241" i="6"/>
  <c r="H241" i="6"/>
  <c r="G241" i="6"/>
  <c r="F241" i="6"/>
  <c r="E241" i="6"/>
  <c r="D241" i="6"/>
  <c r="C241" i="6"/>
  <c r="K240" i="6"/>
  <c r="K246" i="6" s="1"/>
  <c r="K239" i="6"/>
  <c r="K245" i="6" s="1"/>
  <c r="K247" i="6" s="1"/>
  <c r="J238" i="6"/>
  <c r="I238" i="6"/>
  <c r="H238" i="6"/>
  <c r="G238" i="6"/>
  <c r="F238" i="6"/>
  <c r="E238" i="6"/>
  <c r="D238" i="6"/>
  <c r="C238" i="6"/>
  <c r="K237" i="6"/>
  <c r="H230" i="6"/>
  <c r="G230" i="6"/>
  <c r="F230" i="6"/>
  <c r="E230" i="6"/>
  <c r="D230" i="6"/>
  <c r="C230" i="6"/>
  <c r="I229" i="6"/>
  <c r="H229" i="6"/>
  <c r="G229" i="6"/>
  <c r="F229" i="6"/>
  <c r="E229" i="6"/>
  <c r="D229" i="6"/>
  <c r="C229" i="6"/>
  <c r="K227" i="6"/>
  <c r="H226" i="6"/>
  <c r="G226" i="6"/>
  <c r="F226" i="6"/>
  <c r="E226" i="6"/>
  <c r="D226" i="6"/>
  <c r="C226" i="6"/>
  <c r="H225" i="6"/>
  <c r="G225" i="6"/>
  <c r="F225" i="6"/>
  <c r="E225" i="6"/>
  <c r="D225" i="6"/>
  <c r="C225" i="6"/>
  <c r="J224" i="6"/>
  <c r="K224" i="6" s="1"/>
  <c r="J223" i="6"/>
  <c r="K223" i="6" s="1"/>
  <c r="K221" i="6"/>
  <c r="J220" i="6"/>
  <c r="J219" i="6"/>
  <c r="J225" i="6" s="1"/>
  <c r="K218" i="6"/>
  <c r="K217" i="6"/>
  <c r="K216" i="6"/>
  <c r="K215" i="6"/>
  <c r="J213" i="6"/>
  <c r="I213" i="6"/>
  <c r="H213" i="6"/>
  <c r="G213" i="6"/>
  <c r="F213" i="6"/>
  <c r="E213" i="6"/>
  <c r="D213" i="6"/>
  <c r="C213" i="6"/>
  <c r="J212" i="6"/>
  <c r="J214" i="6" s="1"/>
  <c r="I212" i="6"/>
  <c r="I214" i="6" s="1"/>
  <c r="H212" i="6"/>
  <c r="H214" i="6" s="1"/>
  <c r="G212" i="6"/>
  <c r="G214" i="6" s="1"/>
  <c r="F212" i="6"/>
  <c r="F214" i="6" s="1"/>
  <c r="E212" i="6"/>
  <c r="E214" i="6" s="1"/>
  <c r="D212" i="6"/>
  <c r="D214" i="6" s="1"/>
  <c r="C212" i="6"/>
  <c r="C214" i="6" s="1"/>
  <c r="J211" i="6"/>
  <c r="I211" i="6"/>
  <c r="H211" i="6"/>
  <c r="G211" i="6"/>
  <c r="F211" i="6"/>
  <c r="E211" i="6"/>
  <c r="D211" i="6"/>
  <c r="C211" i="6"/>
  <c r="K209" i="6"/>
  <c r="K211" i="6" s="1"/>
  <c r="J208" i="6"/>
  <c r="I208" i="6"/>
  <c r="H208" i="6"/>
  <c r="G208" i="6"/>
  <c r="F208" i="6"/>
  <c r="E208" i="6"/>
  <c r="D208" i="6"/>
  <c r="C208" i="6"/>
  <c r="K207" i="6"/>
  <c r="K213" i="6" s="1"/>
  <c r="K206" i="6"/>
  <c r="K212" i="6" s="1"/>
  <c r="J205" i="6"/>
  <c r="I205" i="6"/>
  <c r="H205" i="6"/>
  <c r="G205" i="6"/>
  <c r="F205" i="6"/>
  <c r="E205" i="6"/>
  <c r="D205" i="6"/>
  <c r="C205" i="6"/>
  <c r="K204" i="6"/>
  <c r="H197" i="6"/>
  <c r="G197" i="6"/>
  <c r="F197" i="6"/>
  <c r="E197" i="6"/>
  <c r="D197" i="6"/>
  <c r="C197" i="6"/>
  <c r="I196" i="6"/>
  <c r="H196" i="6"/>
  <c r="G196" i="6"/>
  <c r="F196" i="6"/>
  <c r="E196" i="6"/>
  <c r="D196" i="6"/>
  <c r="C196" i="6"/>
  <c r="K195" i="6"/>
  <c r="K194" i="6"/>
  <c r="H193" i="6"/>
  <c r="G193" i="6"/>
  <c r="F193" i="6"/>
  <c r="E193" i="6"/>
  <c r="D193" i="6"/>
  <c r="C193" i="6"/>
  <c r="H192" i="6"/>
  <c r="G192" i="6"/>
  <c r="F192" i="6"/>
  <c r="E192" i="6"/>
  <c r="D192" i="6"/>
  <c r="C192" i="6"/>
  <c r="J191" i="6"/>
  <c r="K191" i="6" s="1"/>
  <c r="J190" i="6"/>
  <c r="K190" i="6" s="1"/>
  <c r="J189" i="6"/>
  <c r="K189" i="6" s="1"/>
  <c r="J188" i="6"/>
  <c r="K188" i="6" s="1"/>
  <c r="J187" i="6"/>
  <c r="J193" i="6" s="1"/>
  <c r="J186" i="6"/>
  <c r="J192" i="6" s="1"/>
  <c r="K184" i="6"/>
  <c r="K183" i="6"/>
  <c r="K182" i="6"/>
  <c r="J180" i="6"/>
  <c r="I180" i="6"/>
  <c r="H180" i="6"/>
  <c r="G180" i="6"/>
  <c r="F180" i="6"/>
  <c r="E180" i="6"/>
  <c r="D180" i="6"/>
  <c r="C180" i="6"/>
  <c r="J179" i="6"/>
  <c r="J181" i="6" s="1"/>
  <c r="I179" i="6"/>
  <c r="I181" i="6" s="1"/>
  <c r="H179" i="6"/>
  <c r="H181" i="6" s="1"/>
  <c r="G179" i="6"/>
  <c r="G181" i="6" s="1"/>
  <c r="F179" i="6"/>
  <c r="F181" i="6" s="1"/>
  <c r="E179" i="6"/>
  <c r="E181" i="6" s="1"/>
  <c r="D179" i="6"/>
  <c r="D181" i="6" s="1"/>
  <c r="C179" i="6"/>
  <c r="C181" i="6" s="1"/>
  <c r="J178" i="6"/>
  <c r="I178" i="6"/>
  <c r="H178" i="6"/>
  <c r="G178" i="6"/>
  <c r="F178" i="6"/>
  <c r="E178" i="6"/>
  <c r="D178" i="6"/>
  <c r="C178" i="6"/>
  <c r="K177" i="6"/>
  <c r="K176" i="6"/>
  <c r="K178" i="6" s="1"/>
  <c r="J175" i="6"/>
  <c r="I175" i="6"/>
  <c r="H175" i="6"/>
  <c r="G175" i="6"/>
  <c r="F175" i="6"/>
  <c r="E175" i="6"/>
  <c r="D175" i="6"/>
  <c r="C175" i="6"/>
  <c r="K174" i="6"/>
  <c r="K180" i="6" s="1"/>
  <c r="K173" i="6"/>
  <c r="K179" i="6" s="1"/>
  <c r="K181" i="6" s="1"/>
  <c r="J172" i="6"/>
  <c r="I172" i="6"/>
  <c r="H172" i="6"/>
  <c r="G172" i="6"/>
  <c r="F172" i="6"/>
  <c r="E172" i="6"/>
  <c r="D172" i="6"/>
  <c r="C172" i="6"/>
  <c r="K171" i="6"/>
  <c r="H165" i="6"/>
  <c r="G165" i="6"/>
  <c r="F165" i="6"/>
  <c r="E165" i="6"/>
  <c r="D165" i="6"/>
  <c r="C165" i="6"/>
  <c r="I164" i="6"/>
  <c r="H164" i="6"/>
  <c r="G164" i="6"/>
  <c r="F164" i="6"/>
  <c r="E164" i="6"/>
  <c r="D164" i="6"/>
  <c r="C164" i="6"/>
  <c r="K163" i="6"/>
  <c r="K162" i="6"/>
  <c r="H161" i="6"/>
  <c r="G161" i="6"/>
  <c r="F161" i="6"/>
  <c r="E161" i="6"/>
  <c r="D161" i="6"/>
  <c r="C161" i="6"/>
  <c r="H160" i="6"/>
  <c r="G160" i="6"/>
  <c r="F160" i="6"/>
  <c r="E160" i="6"/>
  <c r="D160" i="6"/>
  <c r="C160" i="6"/>
  <c r="J159" i="6"/>
  <c r="K159" i="6" s="1"/>
  <c r="J158" i="6"/>
  <c r="K158" i="6" s="1"/>
  <c r="J157" i="6"/>
  <c r="K157" i="6" s="1"/>
  <c r="J156" i="6"/>
  <c r="K156" i="6" s="1"/>
  <c r="J155" i="6"/>
  <c r="J161" i="6" s="1"/>
  <c r="J154" i="6"/>
  <c r="J160" i="6" s="1"/>
  <c r="K153" i="6"/>
  <c r="K152" i="6"/>
  <c r="K151" i="6"/>
  <c r="K150" i="6"/>
  <c r="J148" i="6"/>
  <c r="I148" i="6"/>
  <c r="H148" i="6"/>
  <c r="G148" i="6"/>
  <c r="F148" i="6"/>
  <c r="E148" i="6"/>
  <c r="D148" i="6"/>
  <c r="C148" i="6"/>
  <c r="J147" i="6"/>
  <c r="J149" i="6" s="1"/>
  <c r="I147" i="6"/>
  <c r="I149" i="6" s="1"/>
  <c r="H147" i="6"/>
  <c r="H149" i="6" s="1"/>
  <c r="G147" i="6"/>
  <c r="G149" i="6" s="1"/>
  <c r="F147" i="6"/>
  <c r="F149" i="6" s="1"/>
  <c r="E147" i="6"/>
  <c r="E149" i="6" s="1"/>
  <c r="D147" i="6"/>
  <c r="D149" i="6" s="1"/>
  <c r="C147" i="6"/>
  <c r="C149" i="6" s="1"/>
  <c r="J146" i="6"/>
  <c r="I146" i="6"/>
  <c r="H146" i="6"/>
  <c r="G146" i="6"/>
  <c r="F146" i="6"/>
  <c r="E146" i="6"/>
  <c r="D146" i="6"/>
  <c r="C146" i="6"/>
  <c r="K145" i="6"/>
  <c r="K144" i="6"/>
  <c r="K146" i="6" s="1"/>
  <c r="J143" i="6"/>
  <c r="I143" i="6"/>
  <c r="H143" i="6"/>
  <c r="G143" i="6"/>
  <c r="F143" i="6"/>
  <c r="E143" i="6"/>
  <c r="D143" i="6"/>
  <c r="C143" i="6"/>
  <c r="K142" i="6"/>
  <c r="K148" i="6" s="1"/>
  <c r="K141" i="6"/>
  <c r="K147" i="6" s="1"/>
  <c r="K149" i="6" s="1"/>
  <c r="J140" i="6"/>
  <c r="I140" i="6"/>
  <c r="H140" i="6"/>
  <c r="G140" i="6"/>
  <c r="F140" i="6"/>
  <c r="E140" i="6"/>
  <c r="D140" i="6"/>
  <c r="C140" i="6"/>
  <c r="H132" i="6"/>
  <c r="G132" i="6"/>
  <c r="F132" i="6"/>
  <c r="E132" i="6"/>
  <c r="D132" i="6"/>
  <c r="C132" i="6"/>
  <c r="I131" i="6"/>
  <c r="H131" i="6"/>
  <c r="G131" i="6"/>
  <c r="F131" i="6"/>
  <c r="E131" i="6"/>
  <c r="D131" i="6"/>
  <c r="C131" i="6"/>
  <c r="K130" i="6"/>
  <c r="K129" i="6"/>
  <c r="H128" i="6"/>
  <c r="G128" i="6"/>
  <c r="F128" i="6"/>
  <c r="E128" i="6"/>
  <c r="D128" i="6"/>
  <c r="C128" i="6"/>
  <c r="H127" i="6"/>
  <c r="G127" i="6"/>
  <c r="F127" i="6"/>
  <c r="E127" i="6"/>
  <c r="D127" i="6"/>
  <c r="C127" i="6"/>
  <c r="J126" i="6"/>
  <c r="K126" i="6" s="1"/>
  <c r="J125" i="6"/>
  <c r="K125" i="6" s="1"/>
  <c r="J124" i="6"/>
  <c r="K124" i="6" s="1"/>
  <c r="J123" i="6"/>
  <c r="K123" i="6" s="1"/>
  <c r="J122" i="6"/>
  <c r="J128" i="6" s="1"/>
  <c r="J121" i="6"/>
  <c r="J127" i="6" s="1"/>
  <c r="K120" i="6"/>
  <c r="K119" i="6"/>
  <c r="K118" i="6"/>
  <c r="K117" i="6"/>
  <c r="J115" i="6"/>
  <c r="I115" i="6"/>
  <c r="H115" i="6"/>
  <c r="G115" i="6"/>
  <c r="F115" i="6"/>
  <c r="E115" i="6"/>
  <c r="D115" i="6"/>
  <c r="C115" i="6"/>
  <c r="J114" i="6"/>
  <c r="J116" i="6" s="1"/>
  <c r="I114" i="6"/>
  <c r="I116" i="6" s="1"/>
  <c r="H114" i="6"/>
  <c r="H116" i="6" s="1"/>
  <c r="G114" i="6"/>
  <c r="G116" i="6" s="1"/>
  <c r="F114" i="6"/>
  <c r="F116" i="6" s="1"/>
  <c r="E114" i="6"/>
  <c r="E116" i="6" s="1"/>
  <c r="D114" i="6"/>
  <c r="D116" i="6" s="1"/>
  <c r="C114" i="6"/>
  <c r="C116" i="6" s="1"/>
  <c r="J113" i="6"/>
  <c r="I113" i="6"/>
  <c r="H113" i="6"/>
  <c r="G113" i="6"/>
  <c r="F113" i="6"/>
  <c r="E113" i="6"/>
  <c r="D113" i="6"/>
  <c r="C113" i="6"/>
  <c r="K112" i="6"/>
  <c r="K111" i="6"/>
  <c r="J110" i="6"/>
  <c r="I110" i="6"/>
  <c r="H110" i="6"/>
  <c r="G110" i="6"/>
  <c r="F110" i="6"/>
  <c r="E110" i="6"/>
  <c r="D110" i="6"/>
  <c r="C110" i="6"/>
  <c r="K109" i="6"/>
  <c r="K115" i="6" s="1"/>
  <c r="K108" i="6"/>
  <c r="K114" i="6" s="1"/>
  <c r="J107" i="6"/>
  <c r="I107" i="6"/>
  <c r="H107" i="6"/>
  <c r="G107" i="6"/>
  <c r="F107" i="6"/>
  <c r="E107" i="6"/>
  <c r="D107" i="6"/>
  <c r="C107" i="6"/>
  <c r="H99" i="6"/>
  <c r="G99" i="6"/>
  <c r="F99" i="6"/>
  <c r="E99" i="6"/>
  <c r="D99" i="6"/>
  <c r="C99" i="6"/>
  <c r="I98" i="6"/>
  <c r="H98" i="6"/>
  <c r="G98" i="6"/>
  <c r="F98" i="6"/>
  <c r="E98" i="6"/>
  <c r="D98" i="6"/>
  <c r="C98" i="6"/>
  <c r="K97" i="6"/>
  <c r="K96" i="6"/>
  <c r="H95" i="6"/>
  <c r="G95" i="6"/>
  <c r="F95" i="6"/>
  <c r="E95" i="6"/>
  <c r="D95" i="6"/>
  <c r="C95" i="6"/>
  <c r="H94" i="6"/>
  <c r="G94" i="6"/>
  <c r="F94" i="6"/>
  <c r="E94" i="6"/>
  <c r="D94" i="6"/>
  <c r="C94" i="6"/>
  <c r="J93" i="6"/>
  <c r="J92" i="6"/>
  <c r="K92" i="6" s="1"/>
  <c r="J91" i="6"/>
  <c r="J90" i="6"/>
  <c r="K90" i="6" s="1"/>
  <c r="J89" i="6"/>
  <c r="J95" i="6" s="1"/>
  <c r="J88" i="6"/>
  <c r="J94" i="6" s="1"/>
  <c r="K86" i="6"/>
  <c r="K85" i="6"/>
  <c r="K84" i="6"/>
  <c r="J82" i="6"/>
  <c r="I82" i="6"/>
  <c r="H82" i="6"/>
  <c r="G82" i="6"/>
  <c r="F82" i="6"/>
  <c r="E82" i="6"/>
  <c r="D82" i="6"/>
  <c r="C82" i="6"/>
  <c r="J81" i="6"/>
  <c r="J83" i="6" s="1"/>
  <c r="I81" i="6"/>
  <c r="I83" i="6" s="1"/>
  <c r="H81" i="6"/>
  <c r="H83" i="6" s="1"/>
  <c r="G81" i="6"/>
  <c r="G83" i="6" s="1"/>
  <c r="F81" i="6"/>
  <c r="F83" i="6" s="1"/>
  <c r="E81" i="6"/>
  <c r="E83" i="6" s="1"/>
  <c r="D81" i="6"/>
  <c r="D83" i="6" s="1"/>
  <c r="C81" i="6"/>
  <c r="C83" i="6" s="1"/>
  <c r="J80" i="6"/>
  <c r="I80" i="6"/>
  <c r="H80" i="6"/>
  <c r="G80" i="6"/>
  <c r="F80" i="6"/>
  <c r="E80" i="6"/>
  <c r="D80" i="6"/>
  <c r="C80" i="6"/>
  <c r="K79" i="6"/>
  <c r="K78" i="6"/>
  <c r="J77" i="6"/>
  <c r="I77" i="6"/>
  <c r="H77" i="6"/>
  <c r="G77" i="6"/>
  <c r="F77" i="6"/>
  <c r="E77" i="6"/>
  <c r="D77" i="6"/>
  <c r="C77" i="6"/>
  <c r="K76" i="6"/>
  <c r="K82" i="6" s="1"/>
  <c r="K75" i="6"/>
  <c r="K81" i="6" s="1"/>
  <c r="J74" i="6"/>
  <c r="I74" i="6"/>
  <c r="H74" i="6"/>
  <c r="G74" i="6"/>
  <c r="F74" i="6"/>
  <c r="E74" i="6"/>
  <c r="D74" i="6"/>
  <c r="C74" i="6"/>
  <c r="H66" i="6"/>
  <c r="G66" i="6"/>
  <c r="F66" i="6"/>
  <c r="E66" i="6"/>
  <c r="D66" i="6"/>
  <c r="C66" i="6"/>
  <c r="I65" i="6"/>
  <c r="H65" i="6"/>
  <c r="G65" i="6"/>
  <c r="F65" i="6"/>
  <c r="E65" i="6"/>
  <c r="D65" i="6"/>
  <c r="C65" i="6"/>
  <c r="K64" i="6"/>
  <c r="K63" i="6"/>
  <c r="H62" i="6"/>
  <c r="G62" i="6"/>
  <c r="F62" i="6"/>
  <c r="E62" i="6"/>
  <c r="D62" i="6"/>
  <c r="C62" i="6"/>
  <c r="H61" i="6"/>
  <c r="G61" i="6"/>
  <c r="F61" i="6"/>
  <c r="E61" i="6"/>
  <c r="D61" i="6"/>
  <c r="C61" i="6"/>
  <c r="J60" i="6"/>
  <c r="K60" i="6" s="1"/>
  <c r="J59" i="6"/>
  <c r="K59" i="6" s="1"/>
  <c r="J58" i="6"/>
  <c r="K58" i="6" s="1"/>
  <c r="J57" i="6"/>
  <c r="K57" i="6" s="1"/>
  <c r="J56" i="6"/>
  <c r="J62" i="6" s="1"/>
  <c r="J55" i="6"/>
  <c r="J61" i="6" s="1"/>
  <c r="K54" i="6"/>
  <c r="K53" i="6"/>
  <c r="K52" i="6"/>
  <c r="K51" i="6"/>
  <c r="J49" i="6"/>
  <c r="I49" i="6"/>
  <c r="H49" i="6"/>
  <c r="G49" i="6"/>
  <c r="F49" i="6"/>
  <c r="E49" i="6"/>
  <c r="D49" i="6"/>
  <c r="C49" i="6"/>
  <c r="J48" i="6"/>
  <c r="J50" i="6" s="1"/>
  <c r="I48" i="6"/>
  <c r="I50" i="6" s="1"/>
  <c r="H48" i="6"/>
  <c r="H50" i="6" s="1"/>
  <c r="G48" i="6"/>
  <c r="G50" i="6" s="1"/>
  <c r="F48" i="6"/>
  <c r="F50" i="6" s="1"/>
  <c r="E48" i="6"/>
  <c r="E50" i="6" s="1"/>
  <c r="D48" i="6"/>
  <c r="D50" i="6" s="1"/>
  <c r="C48" i="6"/>
  <c r="C50" i="6" s="1"/>
  <c r="J47" i="6"/>
  <c r="I47" i="6"/>
  <c r="H47" i="6"/>
  <c r="G47" i="6"/>
  <c r="F47" i="6"/>
  <c r="E47" i="6"/>
  <c r="D47" i="6"/>
  <c r="C47" i="6"/>
  <c r="K46" i="6"/>
  <c r="K45" i="6"/>
  <c r="K47" i="6" s="1"/>
  <c r="J44" i="6"/>
  <c r="I44" i="6"/>
  <c r="H44" i="6"/>
  <c r="G44" i="6"/>
  <c r="F44" i="6"/>
  <c r="E44" i="6"/>
  <c r="D44" i="6"/>
  <c r="C44" i="6"/>
  <c r="K43" i="6"/>
  <c r="K49" i="6" s="1"/>
  <c r="K42" i="6"/>
  <c r="K48" i="6" s="1"/>
  <c r="K50" i="6" s="1"/>
  <c r="J41" i="6"/>
  <c r="I41" i="6"/>
  <c r="H41" i="6"/>
  <c r="G41" i="6"/>
  <c r="F41" i="6"/>
  <c r="E41" i="6"/>
  <c r="D41" i="6"/>
  <c r="C41" i="6"/>
  <c r="K40" i="6"/>
  <c r="D15" i="6"/>
  <c r="E15" i="6"/>
  <c r="F15" i="6"/>
  <c r="G15" i="6"/>
  <c r="H15" i="6"/>
  <c r="I15" i="6"/>
  <c r="J15" i="6"/>
  <c r="C15" i="6"/>
  <c r="K14" i="6"/>
  <c r="K17" i="6" s="1"/>
  <c r="K11" i="6"/>
  <c r="K32" i="6"/>
  <c r="K31" i="6"/>
  <c r="K22" i="6"/>
  <c r="K20" i="6"/>
  <c r="K19" i="6"/>
  <c r="K21" i="6"/>
  <c r="K10" i="6"/>
  <c r="K12" i="6" s="1"/>
  <c r="K13" i="6"/>
  <c r="I33" i="6"/>
  <c r="J24" i="6"/>
  <c r="K24" i="6" s="1"/>
  <c r="J25" i="6"/>
  <c r="K25" i="6" s="1"/>
  <c r="J26" i="6"/>
  <c r="K26" i="6" s="1"/>
  <c r="J27" i="6"/>
  <c r="K27" i="6" s="1"/>
  <c r="J28" i="6"/>
  <c r="K28" i="6" s="1"/>
  <c r="J23" i="6"/>
  <c r="J29" i="6" s="1"/>
  <c r="D17" i="6"/>
  <c r="E17" i="6"/>
  <c r="F17" i="6"/>
  <c r="G17" i="6"/>
  <c r="H17" i="6"/>
  <c r="I17" i="6"/>
  <c r="J17" i="6"/>
  <c r="D16" i="6"/>
  <c r="D18" i="6" s="1"/>
  <c r="E16" i="6"/>
  <c r="F16" i="6"/>
  <c r="F18" i="6" s="1"/>
  <c r="G16" i="6"/>
  <c r="H16" i="6"/>
  <c r="H18" i="6" s="1"/>
  <c r="I16" i="6"/>
  <c r="J16" i="6"/>
  <c r="J18" i="6" s="1"/>
  <c r="D12" i="6"/>
  <c r="E12" i="6"/>
  <c r="F12" i="6"/>
  <c r="H12" i="6"/>
  <c r="I12" i="6"/>
  <c r="J12" i="6"/>
  <c r="G12" i="6"/>
  <c r="F33" i="6"/>
  <c r="D34" i="6"/>
  <c r="J34" i="6" s="1"/>
  <c r="K34" i="6" s="1"/>
  <c r="E34" i="6"/>
  <c r="F34" i="6"/>
  <c r="G34" i="6"/>
  <c r="H34" i="6"/>
  <c r="D33" i="6"/>
  <c r="J33" i="6" s="1"/>
  <c r="E33" i="6"/>
  <c r="G33" i="6"/>
  <c r="H33" i="6"/>
  <c r="C34" i="6"/>
  <c r="C33" i="6"/>
  <c r="D30" i="6"/>
  <c r="E30" i="6"/>
  <c r="F30" i="6"/>
  <c r="G30" i="6"/>
  <c r="H30" i="6"/>
  <c r="C30" i="6"/>
  <c r="K8" i="6"/>
  <c r="D29" i="6"/>
  <c r="E29" i="6"/>
  <c r="E35" i="6" s="1"/>
  <c r="F29" i="6"/>
  <c r="G29" i="6"/>
  <c r="G35" i="6" s="1"/>
  <c r="H29" i="6"/>
  <c r="C29" i="6"/>
  <c r="C35" i="6" s="1"/>
  <c r="K15" i="6"/>
  <c r="K16" i="6"/>
  <c r="C17" i="6"/>
  <c r="C16" i="6"/>
  <c r="K18" i="6" l="1"/>
  <c r="H35" i="6"/>
  <c r="F35" i="6"/>
  <c r="D35" i="6"/>
  <c r="I18" i="6"/>
  <c r="G18" i="6"/>
  <c r="E18" i="6"/>
  <c r="K74" i="6"/>
  <c r="K83" i="6"/>
  <c r="K80" i="6"/>
  <c r="K107" i="6"/>
  <c r="K116" i="6"/>
  <c r="K113" i="6"/>
  <c r="K214" i="6"/>
  <c r="J226" i="6"/>
  <c r="J98" i="6"/>
  <c r="H273" i="6"/>
  <c r="F273" i="6"/>
  <c r="H272" i="6"/>
  <c r="F272" i="6"/>
  <c r="D272" i="6"/>
  <c r="C272" i="6"/>
  <c r="D273" i="6"/>
  <c r="C273" i="6"/>
  <c r="K41" i="6"/>
  <c r="K65" i="6"/>
  <c r="J65" i="6"/>
  <c r="C67" i="6"/>
  <c r="D67" i="6"/>
  <c r="E67" i="6"/>
  <c r="F67" i="6"/>
  <c r="G67" i="6"/>
  <c r="H67" i="6"/>
  <c r="K98" i="6"/>
  <c r="C100" i="6"/>
  <c r="D100" i="6"/>
  <c r="E100" i="6"/>
  <c r="F100" i="6"/>
  <c r="G100" i="6"/>
  <c r="H100" i="6"/>
  <c r="K131" i="6"/>
  <c r="J131" i="6"/>
  <c r="C133" i="6"/>
  <c r="D133" i="6"/>
  <c r="E133" i="6"/>
  <c r="F133" i="6"/>
  <c r="G133" i="6"/>
  <c r="H133" i="6"/>
  <c r="K164" i="6"/>
  <c r="J164" i="6"/>
  <c r="J166" i="6" s="1"/>
  <c r="C166" i="6"/>
  <c r="D166" i="6"/>
  <c r="E166" i="6"/>
  <c r="F166" i="6"/>
  <c r="G166" i="6"/>
  <c r="H166" i="6"/>
  <c r="K172" i="6"/>
  <c r="K196" i="6"/>
  <c r="J196" i="6"/>
  <c r="C198" i="6"/>
  <c r="D198" i="6"/>
  <c r="E198" i="6"/>
  <c r="F198" i="6"/>
  <c r="G198" i="6"/>
  <c r="H198" i="6"/>
  <c r="K205" i="6"/>
  <c r="K229" i="6"/>
  <c r="J229" i="6"/>
  <c r="C231" i="6"/>
  <c r="D231" i="6"/>
  <c r="E231" i="6"/>
  <c r="F231" i="6"/>
  <c r="G231" i="6"/>
  <c r="H231" i="6"/>
  <c r="K238" i="6"/>
  <c r="K262" i="6"/>
  <c r="C264" i="6"/>
  <c r="D264" i="6"/>
  <c r="E264" i="6"/>
  <c r="F264" i="6"/>
  <c r="G264" i="6"/>
  <c r="H264" i="6"/>
  <c r="C265" i="6"/>
  <c r="D265" i="6"/>
  <c r="E265" i="6"/>
  <c r="F265" i="6"/>
  <c r="G265" i="6"/>
  <c r="H265" i="6"/>
  <c r="K241" i="6"/>
  <c r="K252" i="6"/>
  <c r="K258" i="6" s="1"/>
  <c r="K253" i="6"/>
  <c r="K259" i="6" s="1"/>
  <c r="J264" i="6"/>
  <c r="J265" i="6" s="1"/>
  <c r="C232" i="6"/>
  <c r="D232" i="6"/>
  <c r="E232" i="6"/>
  <c r="F232" i="6"/>
  <c r="G232" i="6"/>
  <c r="H232" i="6"/>
  <c r="K208" i="6"/>
  <c r="K219" i="6"/>
  <c r="K225" i="6" s="1"/>
  <c r="K220" i="6"/>
  <c r="K226" i="6" s="1"/>
  <c r="J231" i="6"/>
  <c r="J232" i="6" s="1"/>
  <c r="C199" i="6"/>
  <c r="D199" i="6"/>
  <c r="E199" i="6"/>
  <c r="F199" i="6"/>
  <c r="G199" i="6"/>
  <c r="H199" i="6"/>
  <c r="K175" i="6"/>
  <c r="K186" i="6"/>
  <c r="K192" i="6" s="1"/>
  <c r="K187" i="6"/>
  <c r="K193" i="6" s="1"/>
  <c r="J198" i="6"/>
  <c r="J199" i="6" s="1"/>
  <c r="C167" i="6"/>
  <c r="D167" i="6"/>
  <c r="E167" i="6"/>
  <c r="F167" i="6"/>
  <c r="G167" i="6"/>
  <c r="H167" i="6"/>
  <c r="K143" i="6"/>
  <c r="K155" i="6"/>
  <c r="K161" i="6" s="1"/>
  <c r="C134" i="6"/>
  <c r="D134" i="6"/>
  <c r="E134" i="6"/>
  <c r="F134" i="6"/>
  <c r="G134" i="6"/>
  <c r="H134" i="6"/>
  <c r="K110" i="6"/>
  <c r="K121" i="6"/>
  <c r="K127" i="6" s="1"/>
  <c r="K122" i="6"/>
  <c r="K128" i="6" s="1"/>
  <c r="J132" i="6"/>
  <c r="C101" i="6"/>
  <c r="D101" i="6"/>
  <c r="E101" i="6"/>
  <c r="F101" i="6"/>
  <c r="G101" i="6"/>
  <c r="H101" i="6"/>
  <c r="K77" i="6"/>
  <c r="K88" i="6"/>
  <c r="K94" i="6" s="1"/>
  <c r="J100" i="6"/>
  <c r="J101" i="6" s="1"/>
  <c r="C68" i="6"/>
  <c r="D68" i="6"/>
  <c r="E68" i="6"/>
  <c r="F68" i="6"/>
  <c r="G68" i="6"/>
  <c r="H68" i="6"/>
  <c r="K44" i="6"/>
  <c r="K55" i="6"/>
  <c r="K61" i="6" s="1"/>
  <c r="K56" i="6"/>
  <c r="K62" i="6" s="1"/>
  <c r="J66" i="6"/>
  <c r="K33" i="6"/>
  <c r="K30" i="6"/>
  <c r="K29" i="6"/>
  <c r="J30" i="6"/>
  <c r="J35" i="6" s="1"/>
  <c r="K35" i="6"/>
  <c r="C18" i="6"/>
  <c r="J9" i="6"/>
  <c r="J271" i="6" s="1"/>
  <c r="D9" i="6"/>
  <c r="D36" i="6" s="1"/>
  <c r="E9" i="6"/>
  <c r="F9" i="6"/>
  <c r="F36" i="6" s="1"/>
  <c r="G9" i="6"/>
  <c r="G36" i="6" s="1"/>
  <c r="H9" i="6"/>
  <c r="H36" i="6" s="1"/>
  <c r="I9" i="6"/>
  <c r="C9" i="6"/>
  <c r="C271" i="6" s="1"/>
  <c r="C274" i="6" s="1"/>
  <c r="C12" i="6"/>
  <c r="D42" i="1"/>
  <c r="D43" i="1"/>
  <c r="D44" i="1"/>
  <c r="C41" i="1"/>
  <c r="C42" i="1"/>
  <c r="C43" i="1"/>
  <c r="C44" i="1"/>
  <c r="C40" i="1"/>
  <c r="C45" i="1" s="1"/>
  <c r="D40" i="1"/>
  <c r="D45" i="1" s="1"/>
  <c r="B41" i="1"/>
  <c r="B42" i="1"/>
  <c r="B43" i="1"/>
  <c r="B44" i="1"/>
  <c r="D16" i="5"/>
  <c r="E16" i="5"/>
  <c r="C16" i="5"/>
  <c r="J272" i="6" l="1"/>
  <c r="D271" i="6"/>
  <c r="D274" i="6" s="1"/>
  <c r="F271" i="6"/>
  <c r="F274" i="6" s="1"/>
  <c r="H271" i="6"/>
  <c r="H274" i="6" s="1"/>
  <c r="J167" i="6"/>
  <c r="J273" i="6" s="1"/>
  <c r="K165" i="6"/>
  <c r="J133" i="6"/>
  <c r="J134" i="6" s="1"/>
  <c r="K132" i="6"/>
  <c r="J67" i="6"/>
  <c r="J68" i="6" s="1"/>
  <c r="K66" i="6"/>
  <c r="K272" i="6"/>
  <c r="B45" i="1"/>
  <c r="K264" i="6"/>
  <c r="K265" i="6" s="1"/>
  <c r="K231" i="6"/>
  <c r="K232" i="6" s="1"/>
  <c r="K198" i="6"/>
  <c r="K199" i="6" s="1"/>
  <c r="K166" i="6"/>
  <c r="K167" i="6" s="1"/>
  <c r="K133" i="6"/>
  <c r="K134" i="6" s="1"/>
  <c r="K100" i="6"/>
  <c r="K101" i="6" s="1"/>
  <c r="K67" i="6"/>
  <c r="K68" i="6" s="1"/>
  <c r="C36" i="6"/>
  <c r="K9" i="6"/>
  <c r="K271" i="6" s="1"/>
  <c r="K36" i="6"/>
  <c r="E36" i="6"/>
  <c r="J36" i="6"/>
  <c r="J274" i="6" l="1"/>
  <c r="K274" i="6"/>
</calcChain>
</file>

<file path=xl/sharedStrings.xml><?xml version="1.0" encoding="utf-8"?>
<sst xmlns="http://schemas.openxmlformats.org/spreadsheetml/2006/main" count="670" uniqueCount="146">
  <si>
    <t>Виды спорта и отделения</t>
  </si>
  <si>
    <t>Кол-во групп</t>
  </si>
  <si>
    <t>Кол-во уч-ся</t>
  </si>
  <si>
    <t>итого</t>
  </si>
  <si>
    <t>Итого по ДЮСШ</t>
  </si>
  <si>
    <t>Учебный план</t>
  </si>
  <si>
    <t>всего</t>
  </si>
  <si>
    <t>Количество групп</t>
  </si>
  <si>
    <t>Количество часов в год во всех группах</t>
  </si>
  <si>
    <t>Всего в процентах</t>
  </si>
  <si>
    <t>ИТОГО:</t>
  </si>
  <si>
    <t>прыжки на батуте</t>
  </si>
  <si>
    <t>Группы</t>
  </si>
  <si>
    <t>УЧЕБНЫЙ ПЛАН</t>
  </si>
  <si>
    <t>г. Таганрог</t>
  </si>
  <si>
    <t>ПОЯСНИТЕЛЬНАЯ ЗАПИСКА</t>
  </si>
  <si>
    <t xml:space="preserve">УТВЕРЖДАЮ                 </t>
  </si>
  <si>
    <t>1. создание оптимальных условий для занятий спортом;</t>
  </si>
  <si>
    <t>Вид спорта и отделения</t>
  </si>
  <si>
    <t>олимпийские:</t>
  </si>
  <si>
    <t>неолимпийские</t>
  </si>
  <si>
    <t>Количество часов в неделю</t>
  </si>
  <si>
    <t>ЭССМ</t>
  </si>
  <si>
    <t>ЭНПсвыше года</t>
  </si>
  <si>
    <t>ТЭ(НС)1</t>
  </si>
  <si>
    <t>ТЭ(НС)2</t>
  </si>
  <si>
    <t>ТЭ(УС)3</t>
  </si>
  <si>
    <t>ЭНП свыше года</t>
  </si>
  <si>
    <t>ТЭ(УС)5</t>
  </si>
  <si>
    <t>ЭНП до года</t>
  </si>
  <si>
    <t>ТЭ(УС)4</t>
  </si>
  <si>
    <t>олимпийские</t>
  </si>
  <si>
    <t xml:space="preserve">олимпийские </t>
  </si>
  <si>
    <t>ТЭ(НС)</t>
  </si>
  <si>
    <t>ТЭ(УС)</t>
  </si>
  <si>
    <t>СОЭ</t>
  </si>
  <si>
    <t>Наименовние программы подготовки</t>
  </si>
  <si>
    <t>Общеразвивающая</t>
  </si>
  <si>
    <t>Предпрофес-
сиональная</t>
  </si>
  <si>
    <t>Спортивной подготовки</t>
  </si>
  <si>
    <t>ВСЕГО
(по предпрофессиональным программам)</t>
  </si>
  <si>
    <t>ВСЕГО
(по программам спорт. подготовки)</t>
  </si>
  <si>
    <t>Этап подготовки</t>
  </si>
  <si>
    <t>Кол-во
групп</t>
  </si>
  <si>
    <t>Количество ставок</t>
  </si>
  <si>
    <t>ИТОГО (ЭНП до года):</t>
  </si>
  <si>
    <t>ИТОГО (ЭНП свыше года):</t>
  </si>
  <si>
    <t xml:space="preserve">ЭНП </t>
  </si>
  <si>
    <t>ВСЕГО (ЭНП ):</t>
  </si>
  <si>
    <t>ВСЕГО:</t>
  </si>
  <si>
    <t>Спортивная подготовка</t>
  </si>
  <si>
    <t xml:space="preserve">Кол-во
часов в неделю
(во всех группах) </t>
  </si>
  <si>
    <t>Всего часов 
в неделю 
(во всех группах)</t>
  </si>
  <si>
    <t>Количество часов в год 
(во всех группах)</t>
  </si>
  <si>
    <t>Количество часов 
в неделю 
(в одной группе)</t>
  </si>
  <si>
    <t>Количество часов в год 
(в одной группе)</t>
  </si>
  <si>
    <t>Норматив оплаты
 (процент за 1-го занимающегося)</t>
  </si>
  <si>
    <t>Кол-во ставок</t>
  </si>
  <si>
    <t>Ф.И.О. тренера</t>
  </si>
  <si>
    <t>Количество занимающихся</t>
  </si>
  <si>
    <t>Информация о реализации программ спортивной подготовки</t>
  </si>
  <si>
    <t>Количество занимающихся в группах</t>
  </si>
  <si>
    <t>гребля на байдарках и каноэ</t>
  </si>
  <si>
    <t>баскетбол</t>
  </si>
  <si>
    <t>подводный спорт</t>
  </si>
  <si>
    <t>плавание</t>
  </si>
  <si>
    <t>регби</t>
  </si>
  <si>
    <t>теннис</t>
  </si>
  <si>
    <t>парусный спорт</t>
  </si>
  <si>
    <t>Захарченко Н.Ю.</t>
  </si>
  <si>
    <t>Подгорочная Ю.В.</t>
  </si>
  <si>
    <t>Директор МБУ ДО ДЮСШ №2</t>
  </si>
  <si>
    <t>1.Гребля на байдарках и каноэ</t>
  </si>
  <si>
    <t>7. Парусный спорт</t>
  </si>
  <si>
    <t>______________Скоропупов В.В._</t>
  </si>
  <si>
    <t xml:space="preserve">Захарченко Н.Ю. </t>
  </si>
  <si>
    <t>23-100</t>
  </si>
  <si>
    <t>всего в процентах</t>
  </si>
  <si>
    <t>ТЭУС-5</t>
  </si>
  <si>
    <t>ТЭНС-2</t>
  </si>
  <si>
    <t>Мазуркевич Е.А.</t>
  </si>
  <si>
    <t>ТЭУС-4</t>
  </si>
  <si>
    <t>Бугреева Е.Б.</t>
  </si>
  <si>
    <t>Чемеркин Д.В.</t>
  </si>
  <si>
    <t>Сапунцова С.Н.</t>
  </si>
  <si>
    <t>Покрышко К.Б.</t>
  </si>
  <si>
    <t>Итого</t>
  </si>
  <si>
    <t>на 2018 год</t>
  </si>
  <si>
    <t>на 2018год</t>
  </si>
  <si>
    <t>Этапы спортивной подготовки</t>
  </si>
  <si>
    <t>1. Спортивно-оздоровительный этап</t>
  </si>
  <si>
    <t>*привлечение максимального возможного числа детей и подростков к занятиям физической культурой и спортом</t>
  </si>
  <si>
    <t>*разносторонняя физическая подготовка, овладение основами техники избранного вида спорта</t>
  </si>
  <si>
    <t>* формирование  устойчивого интереса к занятиям спортом;</t>
  </si>
  <si>
    <t>*  улучшение всесторонней физической подготовленности и укрепление здоровья начинающих спортсменов;</t>
  </si>
  <si>
    <t>* воспитание специальных физических качеств для успешного овладения техническими навыками, обучение основным техническим действиям;</t>
  </si>
  <si>
    <t>* улучшение состояния здоровья, включая физическое развитие;</t>
  </si>
  <si>
    <t>* повышение уровня функциональной подготовленности и спортивных результатов с учетом индивидуальных особенностей и требований программ по видам спорта;</t>
  </si>
  <si>
    <t>* овладение и совершенствование технико - тактических действий;</t>
  </si>
  <si>
    <t>* приобретение соревновательного опыта;</t>
  </si>
  <si>
    <t>* овладение инструкторско - судейской практикой;</t>
  </si>
  <si>
    <t xml:space="preserve"> 2. Этап начальной подготовки (до года и свыше года):</t>
  </si>
  <si>
    <t>3. Тренировочный этап (начальной специализации) :</t>
  </si>
  <si>
    <t xml:space="preserve"> 4. Тренировочный этап (углубленной специализации):</t>
  </si>
  <si>
    <t>5. Этап совершенствования спортивного мастерства</t>
  </si>
  <si>
    <t>* подготовка кандидатов в резервный и основной состав сборных команд города, субъекта РФ и  Российской федерации.</t>
  </si>
  <si>
    <t>Закона Российской Федерации о физической культуре и спорте;</t>
  </si>
  <si>
    <t>муниципального задания;</t>
  </si>
  <si>
    <t>программ спортивной подготовки  по видам спорта, разработанные тренерами  и инструкторами методистами учреждения  с учетом требований федеральных стандартов по видам спорта;</t>
  </si>
  <si>
    <t>Учебный план спортивной подготовки определяет максимальный объем тренировочной нагрузки спортсменов, распределяет тренировочное время по этапам  и годам подготовки.</t>
  </si>
  <si>
    <r>
      <t>Основными задачами МБУ "СШ №</t>
    </r>
    <r>
      <rPr>
        <sz val="14"/>
        <rFont val="Times New Roman"/>
        <family val="1"/>
        <charset val="204"/>
      </rPr>
      <t xml:space="preserve"> 2" </t>
    </r>
    <r>
      <rPr>
        <sz val="14"/>
        <color theme="1"/>
        <rFont val="Times New Roman"/>
        <family val="1"/>
        <charset val="204"/>
      </rPr>
      <t>являются:</t>
    </r>
  </si>
  <si>
    <t>2.Баскетбол</t>
  </si>
  <si>
    <t>3.Прыжки на батуте</t>
  </si>
  <si>
    <t>4.Плавание</t>
  </si>
  <si>
    <t>5.Регби</t>
  </si>
  <si>
    <t xml:space="preserve">6.Теннис </t>
  </si>
  <si>
    <t>8. Подводный спорт</t>
  </si>
  <si>
    <t>* подготовка кандидатов в резервный и основной состав сборных команд города, субъекта и Российской федерации.</t>
  </si>
  <si>
    <t>Тренировочный процесс в учреждении длится в течение  календарного года  (52 недели),  учебный план спортивной подготовки является одним из компонентов  программы, который позволяет решать в комплексе задачи подготовки спортсменов в соответствии с их возможностями и уровнем развития.</t>
  </si>
  <si>
    <t>* формирование здорового образа жизни, расширение двигательных возможностей, компенсация дефицита двигательной активности,</t>
  </si>
  <si>
    <t>* формирование свойств личности и структуры мотивов, необходимых для достижения высоких результатов в избранном  виде спорта.</t>
  </si>
  <si>
    <t>*  достижение  спортивных результатов в избранном виде спорта.</t>
  </si>
  <si>
    <t>*  достижение  максимальных спортивных результатов в избранном  виде спорта.</t>
  </si>
  <si>
    <t>*создание условий для занятий детей и подростков избранным видом спорта, развитие мотивации личности к всестороннему удовлетворению спортивных способностей</t>
  </si>
  <si>
    <t>штатного расписания, тарификации тренеров.</t>
  </si>
  <si>
    <t>спортивной подготовки</t>
  </si>
  <si>
    <t>2. формирование здорового образа жизни, профессионального самоопределения, развития физических и нравственных способностей, достижения уровня спортивных успехов сообразно способностям спортсменов по программам спортивной подготовки.</t>
  </si>
  <si>
    <r>
      <t xml:space="preserve">  </t>
    </r>
    <r>
      <rPr>
        <b/>
        <sz val="14"/>
        <rFont val="Times New Roman"/>
        <family val="1"/>
        <charset val="204"/>
      </rPr>
      <t>20 декабря  2017 г.</t>
    </r>
  </si>
  <si>
    <r>
      <t xml:space="preserve">Постановления </t>
    </r>
    <r>
      <rPr>
        <sz val="14"/>
        <rFont val="Times New Roman"/>
        <family val="1"/>
        <charset val="204"/>
      </rPr>
      <t xml:space="preserve">№2855 от 30.12.2016г </t>
    </r>
    <r>
      <rPr>
        <sz val="14"/>
        <color theme="1"/>
        <rFont val="Times New Roman"/>
        <family val="1"/>
        <charset val="204"/>
      </rPr>
      <t xml:space="preserve">"Об оплате труда работников муниципальных бюджетных и автономных учреждений спортивной направленности, подведомственных Комитету 
по физической культуре и спорту г. Таганрога; </t>
    </r>
    <r>
      <rPr>
        <sz val="14"/>
        <color indexed="10"/>
        <rFont val="Times New Roman"/>
        <family val="1"/>
        <charset val="204"/>
      </rPr>
      <t/>
    </r>
  </si>
  <si>
    <r>
      <t>Наименование отделения</t>
    </r>
    <r>
      <rPr>
        <sz val="20"/>
        <rFont val="Calibri"/>
        <family val="2"/>
        <charset val="204"/>
        <scheme val="minor"/>
      </rPr>
      <t xml:space="preserve"> </t>
    </r>
    <r>
      <rPr>
        <b/>
        <sz val="20"/>
        <rFont val="Calibri"/>
        <family val="2"/>
        <charset val="204"/>
        <scheme val="minor"/>
      </rPr>
      <t>гребля на байдарках и каноэ</t>
    </r>
  </si>
  <si>
    <r>
      <t xml:space="preserve">Наименование отделения </t>
    </r>
    <r>
      <rPr>
        <b/>
        <sz val="18"/>
        <rFont val="Calibri"/>
        <family val="2"/>
        <charset val="204"/>
        <scheme val="minor"/>
      </rPr>
      <t>баскетбол</t>
    </r>
  </si>
  <si>
    <r>
      <t xml:space="preserve">Наименование отделения </t>
    </r>
    <r>
      <rPr>
        <b/>
        <sz val="18"/>
        <rFont val="Calibri"/>
        <family val="2"/>
        <charset val="204"/>
        <scheme val="minor"/>
      </rPr>
      <t>прыжки на батуте</t>
    </r>
  </si>
  <si>
    <r>
      <t>Наименование отделения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rFont val="Calibri"/>
        <family val="2"/>
        <charset val="204"/>
        <scheme val="minor"/>
      </rPr>
      <t>подводный спорт</t>
    </r>
  </si>
  <si>
    <r>
      <t xml:space="preserve">Наименование отделения </t>
    </r>
    <r>
      <rPr>
        <b/>
        <sz val="18"/>
        <rFont val="Calibri"/>
        <family val="2"/>
        <charset val="204"/>
        <scheme val="minor"/>
      </rPr>
      <t>плавание</t>
    </r>
  </si>
  <si>
    <r>
      <t xml:space="preserve">Наименование отделения </t>
    </r>
    <r>
      <rPr>
        <b/>
        <sz val="18"/>
        <rFont val="Calibri"/>
        <family val="2"/>
        <charset val="204"/>
        <scheme val="minor"/>
      </rPr>
      <t>регби</t>
    </r>
  </si>
  <si>
    <r>
      <t xml:space="preserve">Наименование отделения </t>
    </r>
    <r>
      <rPr>
        <b/>
        <sz val="18"/>
        <rFont val="Calibri"/>
        <family val="2"/>
        <charset val="204"/>
        <scheme val="minor"/>
      </rPr>
      <t>теннис</t>
    </r>
  </si>
  <si>
    <r>
      <t xml:space="preserve">Наименование отделения </t>
    </r>
    <r>
      <rPr>
        <b/>
        <sz val="18"/>
        <rFont val="Calibri"/>
        <family val="2"/>
        <charset val="204"/>
        <scheme val="minor"/>
      </rPr>
      <t>парусный спорт</t>
    </r>
  </si>
  <si>
    <t>к учебному плану  спортивной подготовки МБУ ДО "ДЮСШ №2" на 2018 год.</t>
  </si>
  <si>
    <t>В МБУ ДО "ДЮСШ №2" реализуются  программы спортивной подготовки по видам спорта:</t>
  </si>
  <si>
    <t>Учебный план спортивной подготовки МБУ ДО "ДЮСШ №2"разработан на основании:</t>
  </si>
  <si>
    <t>устава МБУ  ДО"ДЮСШ №2";</t>
  </si>
  <si>
    <t>Учебный план спортивной подготовки  отражает основные цели и задачи, стоящие перед  ДЮСШ и создает возможности для развития способностей каждого спортсмена с учетом его возрастных,  физических особенностей, а также достижение высоких спортивных результатов и подготовки кандидатов в сборные команды города, области,  России.</t>
  </si>
  <si>
    <t xml:space="preserve">МБУ ДО "ДЮСШ №2" </t>
  </si>
  <si>
    <t>ВСЕГО ПО МБУ ДО "ДЮСШ №2":</t>
  </si>
  <si>
    <t>муниципального бюджетного учреждения дополнительног образования</t>
  </si>
  <si>
    <t>«Детско-юношеская спортивная школа №2»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</si>
</sst>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i/>
      <u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2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4" borderId="6" xfId="0" applyFont="1" applyFill="1" applyBorder="1"/>
    <xf numFmtId="0" fontId="0" fillId="4" borderId="0" xfId="0" applyFill="1"/>
    <xf numFmtId="0" fontId="3" fillId="4" borderId="6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14" fillId="4" borderId="0" xfId="0" applyFont="1" applyFill="1"/>
    <xf numFmtId="0" fontId="15" fillId="4" borderId="0" xfId="0" applyFont="1" applyFill="1"/>
    <xf numFmtId="0" fontId="10" fillId="0" borderId="0" xfId="0" applyFont="1" applyAlignment="1">
      <alignment horizontal="right" vertical="center" wrapText="1"/>
    </xf>
    <xf numFmtId="0" fontId="0" fillId="4" borderId="2" xfId="0" applyFill="1" applyBorder="1"/>
    <xf numFmtId="0" fontId="6" fillId="4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6" fillId="7" borderId="3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8" borderId="0" xfId="0" applyFill="1"/>
    <xf numFmtId="0" fontId="0" fillId="7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2" fontId="0" fillId="0" borderId="0" xfId="0" applyNumberFormat="1"/>
    <xf numFmtId="2" fontId="6" fillId="0" borderId="2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vertical="center" wrapText="1"/>
    </xf>
    <xf numFmtId="2" fontId="6" fillId="4" borderId="2" xfId="0" applyNumberFormat="1" applyFont="1" applyFill="1" applyBorder="1" applyAlignment="1">
      <alignment vertical="center" wrapText="1"/>
    </xf>
    <xf numFmtId="2" fontId="7" fillId="6" borderId="6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8" borderId="2" xfId="0" applyNumberFormat="1" applyFont="1" applyFill="1" applyBorder="1" applyAlignment="1">
      <alignment horizontal="center" vertical="center" wrapText="1"/>
    </xf>
    <xf numFmtId="2" fontId="6" fillId="7" borderId="3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vertical="center" wrapText="1"/>
    </xf>
    <xf numFmtId="2" fontId="0" fillId="0" borderId="0" xfId="0" applyNumberFormat="1" applyBorder="1"/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horizontal="justify"/>
    </xf>
    <xf numFmtId="0" fontId="4" fillId="0" borderId="17" xfId="0" applyFont="1" applyBorder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"/>
  <sheetViews>
    <sheetView tabSelected="1" view="pageBreakPreview" topLeftCell="A172" zoomScale="80" zoomScaleNormal="85" zoomScaleSheetLayoutView="80" workbookViewId="0">
      <selection activeCell="E268" sqref="E268"/>
    </sheetView>
  </sheetViews>
  <sheetFormatPr defaultRowHeight="15" x14ac:dyDescent="0.25"/>
  <cols>
    <col min="1" max="1" width="23.25" customWidth="1"/>
    <col min="2" max="2" width="16" customWidth="1"/>
    <col min="3" max="3" width="17" customWidth="1"/>
    <col min="4" max="4" width="18.875" customWidth="1"/>
    <col min="5" max="5" width="20.25" customWidth="1"/>
    <col min="6" max="6" width="19.25" customWidth="1"/>
    <col min="7" max="7" width="17.625" customWidth="1"/>
    <col min="8" max="8" width="18.375" customWidth="1"/>
    <col min="9" max="9" width="26.125" customWidth="1"/>
    <col min="10" max="10" width="19.25" customWidth="1"/>
    <col min="11" max="11" width="20.625" style="110" customWidth="1"/>
  </cols>
  <sheetData>
    <row r="1" spans="1:11" ht="21.75" customHeight="1" x14ac:dyDescent="0.25">
      <c r="E1" s="152" t="s">
        <v>5</v>
      </c>
      <c r="F1" s="152"/>
      <c r="G1" s="152"/>
    </row>
    <row r="2" spans="1:11" ht="12.75" customHeight="1" x14ac:dyDescent="0.25">
      <c r="E2" s="2"/>
      <c r="F2" s="2"/>
      <c r="G2" s="2"/>
    </row>
    <row r="3" spans="1:11" ht="19.5" customHeight="1" x14ac:dyDescent="0.25">
      <c r="E3" s="153" t="s">
        <v>87</v>
      </c>
      <c r="F3" s="153"/>
      <c r="G3" s="153"/>
    </row>
    <row r="4" spans="1:11" ht="15" customHeight="1" x14ac:dyDescent="0.25">
      <c r="E4" s="42"/>
      <c r="F4" s="42"/>
      <c r="G4" s="42"/>
    </row>
    <row r="5" spans="1:11" ht="18" customHeight="1" x14ac:dyDescent="0.25">
      <c r="B5" s="1"/>
      <c r="E5" s="154" t="s">
        <v>142</v>
      </c>
      <c r="F5" s="154"/>
      <c r="G5" s="154"/>
    </row>
    <row r="6" spans="1:11" ht="27" customHeight="1" x14ac:dyDescent="0.4">
      <c r="A6" s="71" t="s">
        <v>129</v>
      </c>
      <c r="B6" s="1"/>
      <c r="E6" s="43"/>
      <c r="F6" s="43"/>
      <c r="G6" s="43"/>
    </row>
    <row r="7" spans="1:11" ht="47.25" x14ac:dyDescent="0.25">
      <c r="A7" s="44" t="s">
        <v>36</v>
      </c>
      <c r="B7" s="44" t="s">
        <v>42</v>
      </c>
      <c r="C7" s="44" t="s">
        <v>7</v>
      </c>
      <c r="D7" s="44" t="s">
        <v>61</v>
      </c>
      <c r="E7" s="44" t="s">
        <v>54</v>
      </c>
      <c r="F7" s="44" t="s">
        <v>52</v>
      </c>
      <c r="G7" s="44" t="s">
        <v>55</v>
      </c>
      <c r="H7" s="44" t="s">
        <v>53</v>
      </c>
      <c r="I7" s="44" t="s">
        <v>56</v>
      </c>
      <c r="J7" s="45" t="s">
        <v>9</v>
      </c>
      <c r="K7" s="111" t="s">
        <v>44</v>
      </c>
    </row>
    <row r="8" spans="1:11" ht="15.75" x14ac:dyDescent="0.25">
      <c r="A8" s="46" t="s">
        <v>37</v>
      </c>
      <c r="B8" s="29" t="s">
        <v>35</v>
      </c>
      <c r="C8" s="40"/>
      <c r="D8" s="40"/>
      <c r="E8" s="40"/>
      <c r="F8" s="40"/>
      <c r="G8" s="40"/>
      <c r="H8" s="40"/>
      <c r="I8" s="40"/>
      <c r="J8" s="45"/>
      <c r="K8" s="112">
        <f>E8*C8/18</f>
        <v>0</v>
      </c>
    </row>
    <row r="9" spans="1:11" ht="15.75" x14ac:dyDescent="0.25">
      <c r="A9" s="146" t="s">
        <v>49</v>
      </c>
      <c r="B9" s="147"/>
      <c r="C9" s="51">
        <f>C8</f>
        <v>0</v>
      </c>
      <c r="D9" s="51">
        <f t="shared" ref="D9:J9" si="0">D8</f>
        <v>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2">
        <f t="shared" si="0"/>
        <v>0</v>
      </c>
      <c r="K9" s="112">
        <f>E9*C9/18</f>
        <v>0</v>
      </c>
    </row>
    <row r="10" spans="1:11" ht="30.75" hidden="1" customHeight="1" x14ac:dyDescent="0.25">
      <c r="A10" s="46" t="s">
        <v>38</v>
      </c>
      <c r="B10" s="29" t="s">
        <v>29</v>
      </c>
      <c r="C10" s="28"/>
      <c r="D10" s="28"/>
      <c r="E10" s="28"/>
      <c r="F10" s="28"/>
      <c r="G10" s="28"/>
      <c r="H10" s="28"/>
      <c r="I10" s="41"/>
      <c r="J10" s="49"/>
      <c r="K10" s="112">
        <f>E10*C10/18</f>
        <v>0</v>
      </c>
    </row>
    <row r="11" spans="1:11" ht="30.75" customHeight="1" x14ac:dyDescent="0.25">
      <c r="A11" s="40" t="s">
        <v>39</v>
      </c>
      <c r="B11" s="29" t="s">
        <v>29</v>
      </c>
      <c r="C11" s="31">
        <v>2</v>
      </c>
      <c r="D11" s="31">
        <v>33</v>
      </c>
      <c r="E11" s="31">
        <v>6</v>
      </c>
      <c r="F11" s="31">
        <v>12</v>
      </c>
      <c r="G11" s="31">
        <v>312</v>
      </c>
      <c r="H11" s="31">
        <v>624</v>
      </c>
      <c r="I11" s="31"/>
      <c r="J11" s="50"/>
      <c r="K11" s="112">
        <f>E11*C11/24</f>
        <v>0.5</v>
      </c>
    </row>
    <row r="12" spans="1:11" ht="15.75" x14ac:dyDescent="0.25">
      <c r="A12" s="148" t="s">
        <v>45</v>
      </c>
      <c r="B12" s="148"/>
      <c r="C12" s="55">
        <f>C10+C11</f>
        <v>2</v>
      </c>
      <c r="D12" s="76">
        <f t="shared" ref="D12:F12" si="1">D10+D11</f>
        <v>33</v>
      </c>
      <c r="E12" s="76">
        <f t="shared" si="1"/>
        <v>6</v>
      </c>
      <c r="F12" s="76">
        <f t="shared" si="1"/>
        <v>12</v>
      </c>
      <c r="G12" s="55">
        <f>G10+G11</f>
        <v>312</v>
      </c>
      <c r="H12" s="76">
        <f t="shared" ref="H12:J12" si="2">H10+H11</f>
        <v>624</v>
      </c>
      <c r="I12" s="76">
        <f t="shared" si="2"/>
        <v>0</v>
      </c>
      <c r="J12" s="76">
        <f t="shared" si="2"/>
        <v>0</v>
      </c>
      <c r="K12" s="113">
        <f>K10+K11</f>
        <v>0.5</v>
      </c>
    </row>
    <row r="13" spans="1:11" ht="30.75" hidden="1" customHeight="1" x14ac:dyDescent="0.25">
      <c r="A13" s="46" t="s">
        <v>38</v>
      </c>
      <c r="B13" s="32" t="s">
        <v>27</v>
      </c>
      <c r="C13" s="30"/>
      <c r="D13" s="30"/>
      <c r="E13" s="30"/>
      <c r="F13" s="30"/>
      <c r="G13" s="30"/>
      <c r="H13" s="30"/>
      <c r="I13" s="54"/>
      <c r="J13" s="53"/>
      <c r="K13" s="112">
        <f>E13*C13/18</f>
        <v>0</v>
      </c>
    </row>
    <row r="14" spans="1:11" ht="30.75" customHeight="1" x14ac:dyDescent="0.25">
      <c r="A14" s="40" t="s">
        <v>39</v>
      </c>
      <c r="B14" s="32" t="s">
        <v>27</v>
      </c>
      <c r="C14" s="31">
        <v>1</v>
      </c>
      <c r="D14" s="31">
        <v>12</v>
      </c>
      <c r="E14" s="31">
        <v>8</v>
      </c>
      <c r="F14" s="31">
        <v>8</v>
      </c>
      <c r="G14" s="31">
        <v>416</v>
      </c>
      <c r="H14" s="31">
        <v>416</v>
      </c>
      <c r="I14" s="31"/>
      <c r="J14" s="50"/>
      <c r="K14" s="112">
        <f>E14*C14/24</f>
        <v>0.33333333333333331</v>
      </c>
    </row>
    <row r="15" spans="1:11" ht="15.75" x14ac:dyDescent="0.25">
      <c r="A15" s="148" t="s">
        <v>46</v>
      </c>
      <c r="B15" s="148"/>
      <c r="C15" s="55">
        <f>C13+C14</f>
        <v>1</v>
      </c>
      <c r="D15" s="78">
        <f t="shared" ref="D15:J15" si="3">D13+D14</f>
        <v>12</v>
      </c>
      <c r="E15" s="78">
        <f t="shared" si="3"/>
        <v>8</v>
      </c>
      <c r="F15" s="78">
        <f t="shared" si="3"/>
        <v>8</v>
      </c>
      <c r="G15" s="78">
        <f t="shared" si="3"/>
        <v>416</v>
      </c>
      <c r="H15" s="78">
        <f t="shared" si="3"/>
        <v>416</v>
      </c>
      <c r="I15" s="78">
        <f t="shared" si="3"/>
        <v>0</v>
      </c>
      <c r="J15" s="78">
        <f t="shared" si="3"/>
        <v>0</v>
      </c>
      <c r="K15" s="112">
        <f>K13+K14</f>
        <v>0.33333333333333331</v>
      </c>
    </row>
    <row r="16" spans="1:11" ht="63" hidden="1" x14ac:dyDescent="0.25">
      <c r="A16" s="47" t="s">
        <v>40</v>
      </c>
      <c r="B16" s="32" t="s">
        <v>47</v>
      </c>
      <c r="C16" s="57">
        <f>C10+C13</f>
        <v>0</v>
      </c>
      <c r="D16" s="57">
        <f t="shared" ref="D16:J16" si="4">D10+D13</f>
        <v>0</v>
      </c>
      <c r="E16" s="57">
        <f t="shared" si="4"/>
        <v>0</v>
      </c>
      <c r="F16" s="57">
        <f t="shared" si="4"/>
        <v>0</v>
      </c>
      <c r="G16" s="57">
        <f t="shared" si="4"/>
        <v>0</v>
      </c>
      <c r="H16" s="57">
        <f t="shared" si="4"/>
        <v>0</v>
      </c>
      <c r="I16" s="57">
        <f t="shared" si="4"/>
        <v>0</v>
      </c>
      <c r="J16" s="57">
        <f t="shared" si="4"/>
        <v>0</v>
      </c>
      <c r="K16" s="114">
        <f t="shared" ref="K16" si="5">K10+K13</f>
        <v>0</v>
      </c>
    </row>
    <row r="17" spans="1:11" ht="47.25" x14ac:dyDescent="0.25">
      <c r="A17" s="47" t="s">
        <v>41</v>
      </c>
      <c r="B17" s="32" t="s">
        <v>47</v>
      </c>
      <c r="C17" s="58">
        <f>C11+C14</f>
        <v>3</v>
      </c>
      <c r="D17" s="58">
        <f t="shared" ref="D17:J17" si="6">D11+D14</f>
        <v>45</v>
      </c>
      <c r="E17" s="58">
        <f t="shared" si="6"/>
        <v>14</v>
      </c>
      <c r="F17" s="58">
        <f t="shared" si="6"/>
        <v>20</v>
      </c>
      <c r="G17" s="58">
        <f t="shared" si="6"/>
        <v>728</v>
      </c>
      <c r="H17" s="58">
        <f t="shared" si="6"/>
        <v>1040</v>
      </c>
      <c r="I17" s="58">
        <f t="shared" si="6"/>
        <v>0</v>
      </c>
      <c r="J17" s="58">
        <f t="shared" si="6"/>
        <v>0</v>
      </c>
      <c r="K17" s="115">
        <f t="shared" ref="K17" si="7">K11+K14</f>
        <v>0.83333333333333326</v>
      </c>
    </row>
    <row r="18" spans="1:11" ht="16.5" thickBot="1" x14ac:dyDescent="0.3">
      <c r="A18" s="149" t="s">
        <v>48</v>
      </c>
      <c r="B18" s="149"/>
      <c r="C18" s="56">
        <f>C16+C17</f>
        <v>3</v>
      </c>
      <c r="D18" s="56">
        <f t="shared" ref="D18:J18" si="8">D16+D17</f>
        <v>45</v>
      </c>
      <c r="E18" s="56">
        <f t="shared" si="8"/>
        <v>14</v>
      </c>
      <c r="F18" s="56">
        <f t="shared" si="8"/>
        <v>20</v>
      </c>
      <c r="G18" s="56">
        <f t="shared" si="8"/>
        <v>728</v>
      </c>
      <c r="H18" s="56">
        <f t="shared" si="8"/>
        <v>1040</v>
      </c>
      <c r="I18" s="56">
        <f t="shared" si="8"/>
        <v>0</v>
      </c>
      <c r="J18" s="56">
        <f t="shared" si="8"/>
        <v>0</v>
      </c>
      <c r="K18" s="116">
        <f>K16+K17</f>
        <v>0.83333333333333326</v>
      </c>
    </row>
    <row r="19" spans="1:11" ht="42" hidden="1" customHeight="1" x14ac:dyDescent="0.25">
      <c r="A19" s="46" t="s">
        <v>38</v>
      </c>
      <c r="B19" s="33" t="s">
        <v>24</v>
      </c>
      <c r="C19" s="30"/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/>
      <c r="J19" s="49"/>
      <c r="K19" s="117">
        <f t="shared" ref="K19" si="9">E19*C19/18</f>
        <v>0</v>
      </c>
    </row>
    <row r="20" spans="1:11" ht="31.5" x14ac:dyDescent="0.25">
      <c r="A20" s="40" t="s">
        <v>39</v>
      </c>
      <c r="B20" s="33" t="s">
        <v>24</v>
      </c>
      <c r="C20" s="30">
        <v>1</v>
      </c>
      <c r="D20" s="30">
        <v>11</v>
      </c>
      <c r="E20" s="30">
        <v>12</v>
      </c>
      <c r="F20" s="30">
        <v>12</v>
      </c>
      <c r="G20" s="30">
        <v>624</v>
      </c>
      <c r="H20" s="30">
        <v>624</v>
      </c>
      <c r="I20" s="30"/>
      <c r="J20" s="49"/>
      <c r="K20" s="117">
        <f>E20*C20/24</f>
        <v>0.5</v>
      </c>
    </row>
    <row r="21" spans="1:11" ht="28.5" hidden="1" x14ac:dyDescent="0.25">
      <c r="A21" s="46" t="s">
        <v>38</v>
      </c>
      <c r="B21" s="29" t="s">
        <v>25</v>
      </c>
      <c r="C21" s="28"/>
      <c r="D21" s="28"/>
      <c r="E21" s="28"/>
      <c r="F21" s="28"/>
      <c r="G21" s="28"/>
      <c r="H21" s="28"/>
      <c r="I21" s="28"/>
      <c r="J21" s="49"/>
      <c r="K21" s="117">
        <f>E21*C21/18</f>
        <v>0</v>
      </c>
    </row>
    <row r="22" spans="1:11" ht="31.5" x14ac:dyDescent="0.25">
      <c r="A22" s="40" t="s">
        <v>39</v>
      </c>
      <c r="B22" s="29" t="s">
        <v>25</v>
      </c>
      <c r="C22" s="28"/>
      <c r="D22" s="28"/>
      <c r="E22" s="28"/>
      <c r="F22" s="28"/>
      <c r="G22" s="28"/>
      <c r="H22" s="28"/>
      <c r="I22" s="28"/>
      <c r="J22" s="49"/>
      <c r="K22" s="117">
        <f>E22*C22/24</f>
        <v>0</v>
      </c>
    </row>
    <row r="23" spans="1:11" ht="28.5" hidden="1" x14ac:dyDescent="0.25">
      <c r="A23" s="46" t="s">
        <v>38</v>
      </c>
      <c r="B23" s="29" t="s">
        <v>26</v>
      </c>
      <c r="C23" s="28"/>
      <c r="D23" s="28"/>
      <c r="E23" s="28"/>
      <c r="F23" s="28"/>
      <c r="G23" s="28"/>
      <c r="H23" s="28"/>
      <c r="I23" s="80"/>
      <c r="J23" s="82">
        <f>I23*D23</f>
        <v>0</v>
      </c>
      <c r="K23" s="117"/>
    </row>
    <row r="24" spans="1:11" ht="31.5" x14ac:dyDescent="0.25">
      <c r="A24" s="40" t="s">
        <v>39</v>
      </c>
      <c r="B24" s="29" t="s">
        <v>26</v>
      </c>
      <c r="C24" s="28"/>
      <c r="D24" s="28"/>
      <c r="E24" s="28"/>
      <c r="F24" s="28"/>
      <c r="G24" s="28"/>
      <c r="H24" s="28"/>
      <c r="I24" s="28"/>
      <c r="J24" s="82">
        <f t="shared" ref="J24:J33" si="10">I24*D24</f>
        <v>0</v>
      </c>
      <c r="K24" s="117">
        <f t="shared" ref="K24:K28" si="11">J24/100</f>
        <v>0</v>
      </c>
    </row>
    <row r="25" spans="1:11" ht="28.5" hidden="1" x14ac:dyDescent="0.25">
      <c r="A25" s="46" t="s">
        <v>38</v>
      </c>
      <c r="B25" s="29" t="s">
        <v>30</v>
      </c>
      <c r="C25" s="28"/>
      <c r="D25" s="28"/>
      <c r="E25" s="28"/>
      <c r="F25" s="28"/>
      <c r="G25" s="28"/>
      <c r="H25" s="28"/>
      <c r="I25" s="28"/>
      <c r="J25" s="82">
        <f t="shared" si="10"/>
        <v>0</v>
      </c>
      <c r="K25" s="117">
        <f t="shared" si="11"/>
        <v>0</v>
      </c>
    </row>
    <row r="26" spans="1:11" ht="31.5" x14ac:dyDescent="0.25">
      <c r="A26" s="40" t="s">
        <v>39</v>
      </c>
      <c r="B26" s="29" t="s">
        <v>30</v>
      </c>
      <c r="C26" s="28">
        <v>2</v>
      </c>
      <c r="D26" s="28">
        <v>16</v>
      </c>
      <c r="E26" s="28">
        <v>18</v>
      </c>
      <c r="F26" s="28">
        <v>36</v>
      </c>
      <c r="G26" s="28">
        <v>936</v>
      </c>
      <c r="H26" s="28">
        <v>1872</v>
      </c>
      <c r="I26" s="28">
        <v>15</v>
      </c>
      <c r="J26" s="82">
        <f t="shared" si="10"/>
        <v>240</v>
      </c>
      <c r="K26" s="117">
        <f t="shared" si="11"/>
        <v>2.4</v>
      </c>
    </row>
    <row r="27" spans="1:11" ht="28.5" hidden="1" x14ac:dyDescent="0.25">
      <c r="A27" s="46" t="s">
        <v>38</v>
      </c>
      <c r="B27" s="29" t="s">
        <v>28</v>
      </c>
      <c r="C27" s="28"/>
      <c r="D27" s="28"/>
      <c r="E27" s="28"/>
      <c r="F27" s="28"/>
      <c r="G27" s="28"/>
      <c r="H27" s="28"/>
      <c r="I27" s="28"/>
      <c r="J27" s="82">
        <f t="shared" si="10"/>
        <v>0</v>
      </c>
      <c r="K27" s="117">
        <f t="shared" si="11"/>
        <v>0</v>
      </c>
    </row>
    <row r="28" spans="1:11" ht="31.5" x14ac:dyDescent="0.25">
      <c r="A28" s="40" t="s">
        <v>39</v>
      </c>
      <c r="B28" s="29" t="s">
        <v>28</v>
      </c>
      <c r="C28" s="28"/>
      <c r="D28" s="28"/>
      <c r="E28" s="28"/>
      <c r="F28" s="28"/>
      <c r="G28" s="28"/>
      <c r="H28" s="28"/>
      <c r="I28" s="28"/>
      <c r="J28" s="82">
        <f t="shared" si="10"/>
        <v>0</v>
      </c>
      <c r="K28" s="117">
        <f t="shared" si="11"/>
        <v>0</v>
      </c>
    </row>
    <row r="29" spans="1:11" ht="63" hidden="1" x14ac:dyDescent="0.25">
      <c r="A29" s="47" t="s">
        <v>40</v>
      </c>
      <c r="B29" s="29"/>
      <c r="C29" s="83">
        <f>C19+C21+C23+C25+C27</f>
        <v>0</v>
      </c>
      <c r="D29" s="83">
        <f t="shared" ref="D29:H29" si="12">D19+D21+D23+D25+D27</f>
        <v>0</v>
      </c>
      <c r="E29" s="83">
        <f t="shared" si="12"/>
        <v>0</v>
      </c>
      <c r="F29" s="83">
        <f t="shared" si="12"/>
        <v>0</v>
      </c>
      <c r="G29" s="83">
        <f t="shared" si="12"/>
        <v>0</v>
      </c>
      <c r="H29" s="83">
        <f t="shared" si="12"/>
        <v>0</v>
      </c>
      <c r="I29" s="28"/>
      <c r="J29" s="82">
        <f>J23+J27+J25+J21+J19</f>
        <v>0</v>
      </c>
      <c r="K29" s="117">
        <f>K19+K21+K23+K25+K27</f>
        <v>0</v>
      </c>
    </row>
    <row r="30" spans="1:11" ht="47.25" x14ac:dyDescent="0.25">
      <c r="A30" s="47" t="s">
        <v>41</v>
      </c>
      <c r="B30" s="29"/>
      <c r="C30" s="81">
        <f>C20+C22+C24+C26+C28</f>
        <v>3</v>
      </c>
      <c r="D30" s="81">
        <f t="shared" ref="D30:H30" si="13">D20+D22+D24+D26+D28</f>
        <v>27</v>
      </c>
      <c r="E30" s="81">
        <f t="shared" si="13"/>
        <v>30</v>
      </c>
      <c r="F30" s="81">
        <f t="shared" si="13"/>
        <v>48</v>
      </c>
      <c r="G30" s="81">
        <f t="shared" si="13"/>
        <v>1560</v>
      </c>
      <c r="H30" s="81">
        <f t="shared" si="13"/>
        <v>2496</v>
      </c>
      <c r="I30" s="28"/>
      <c r="J30" s="82">
        <f>J20+J22+J24+J26+J28</f>
        <v>240</v>
      </c>
      <c r="K30" s="117">
        <f>K20+K22+K24+K26+K28</f>
        <v>2.9</v>
      </c>
    </row>
    <row r="31" spans="1:11" ht="28.5" hidden="1" x14ac:dyDescent="0.25">
      <c r="A31" s="46" t="s">
        <v>38</v>
      </c>
      <c r="B31" s="29" t="s">
        <v>22</v>
      </c>
      <c r="C31" s="28"/>
      <c r="D31" s="28"/>
      <c r="E31" s="28"/>
      <c r="F31" s="28"/>
      <c r="G31" s="28"/>
      <c r="H31" s="28"/>
      <c r="I31" s="28"/>
      <c r="J31" s="49"/>
      <c r="K31" s="117">
        <f>J31/100</f>
        <v>0</v>
      </c>
    </row>
    <row r="32" spans="1:11" ht="31.5" x14ac:dyDescent="0.25">
      <c r="A32" s="40" t="s">
        <v>39</v>
      </c>
      <c r="B32" s="29" t="s">
        <v>22</v>
      </c>
      <c r="C32" s="28"/>
      <c r="D32" s="28"/>
      <c r="E32" s="28"/>
      <c r="F32" s="28"/>
      <c r="G32" s="28"/>
      <c r="H32" s="28"/>
      <c r="I32" s="28"/>
      <c r="J32" s="49"/>
      <c r="K32" s="117">
        <f>J32/100</f>
        <v>0</v>
      </c>
    </row>
    <row r="33" spans="1:11" ht="63" hidden="1" x14ac:dyDescent="0.25">
      <c r="A33" s="47" t="s">
        <v>40</v>
      </c>
      <c r="B33" s="29"/>
      <c r="C33" s="83">
        <f>C31</f>
        <v>0</v>
      </c>
      <c r="D33" s="83">
        <f t="shared" ref="D33:I33" si="14">D31</f>
        <v>0</v>
      </c>
      <c r="E33" s="83">
        <f t="shared" si="14"/>
        <v>0</v>
      </c>
      <c r="F33" s="83">
        <f>F31</f>
        <v>0</v>
      </c>
      <c r="G33" s="83">
        <f t="shared" si="14"/>
        <v>0</v>
      </c>
      <c r="H33" s="83">
        <f t="shared" si="14"/>
        <v>0</v>
      </c>
      <c r="I33" s="83">
        <f t="shared" si="14"/>
        <v>0</v>
      </c>
      <c r="J33" s="82">
        <f t="shared" si="10"/>
        <v>0</v>
      </c>
      <c r="K33" s="117">
        <f>E33*C33/18</f>
        <v>0</v>
      </c>
    </row>
    <row r="34" spans="1:11" ht="47.25" x14ac:dyDescent="0.25">
      <c r="A34" s="47" t="s">
        <v>41</v>
      </c>
      <c r="B34" s="29"/>
      <c r="C34" s="81">
        <f>C32</f>
        <v>0</v>
      </c>
      <c r="D34" s="81">
        <f t="shared" ref="D34:H34" si="15">D32</f>
        <v>0</v>
      </c>
      <c r="E34" s="81">
        <f t="shared" si="15"/>
        <v>0</v>
      </c>
      <c r="F34" s="81">
        <f t="shared" si="15"/>
        <v>0</v>
      </c>
      <c r="G34" s="81">
        <f t="shared" si="15"/>
        <v>0</v>
      </c>
      <c r="H34" s="81">
        <f t="shared" si="15"/>
        <v>0</v>
      </c>
      <c r="I34" s="81">
        <v>24</v>
      </c>
      <c r="J34" s="84">
        <f>I34*D34</f>
        <v>0</v>
      </c>
      <c r="K34" s="117">
        <f>J34/100</f>
        <v>0</v>
      </c>
    </row>
    <row r="35" spans="1:11" s="90" customFormat="1" ht="16.5" thickBot="1" x14ac:dyDescent="0.3">
      <c r="A35" s="86"/>
      <c r="B35" s="87" t="s">
        <v>6</v>
      </c>
      <c r="C35" s="88">
        <f>C34+C33+C30+C29</f>
        <v>3</v>
      </c>
      <c r="D35" s="88">
        <f t="shared" ref="D35:K35" si="16">D34+D33+D30+D29</f>
        <v>27</v>
      </c>
      <c r="E35" s="88">
        <f t="shared" si="16"/>
        <v>30</v>
      </c>
      <c r="F35" s="88">
        <f t="shared" si="16"/>
        <v>48</v>
      </c>
      <c r="G35" s="88">
        <f t="shared" si="16"/>
        <v>1560</v>
      </c>
      <c r="H35" s="88">
        <f t="shared" si="16"/>
        <v>2496</v>
      </c>
      <c r="I35" s="88"/>
      <c r="J35" s="89">
        <f>J34+J33+J30+J29</f>
        <v>240</v>
      </c>
      <c r="K35" s="118">
        <f t="shared" si="16"/>
        <v>2.9</v>
      </c>
    </row>
    <row r="36" spans="1:11" s="92" customFormat="1" ht="19.5" thickBot="1" x14ac:dyDescent="0.35">
      <c r="A36" s="150" t="s">
        <v>10</v>
      </c>
      <c r="B36" s="151"/>
      <c r="C36" s="91">
        <f>C35+C18+C9</f>
        <v>6</v>
      </c>
      <c r="D36" s="91">
        <f t="shared" ref="D36:K36" si="17">D35+D18+D9</f>
        <v>72</v>
      </c>
      <c r="E36" s="91">
        <f t="shared" si="17"/>
        <v>44</v>
      </c>
      <c r="F36" s="91">
        <f t="shared" si="17"/>
        <v>68</v>
      </c>
      <c r="G36" s="91">
        <f t="shared" si="17"/>
        <v>2288</v>
      </c>
      <c r="H36" s="91">
        <f t="shared" si="17"/>
        <v>3536</v>
      </c>
      <c r="I36" s="91"/>
      <c r="J36" s="85">
        <f>J35+J18+J9</f>
        <v>240</v>
      </c>
      <c r="K36" s="119">
        <f t="shared" si="17"/>
        <v>3.7333333333333334</v>
      </c>
    </row>
    <row r="37" spans="1:11" s="6" customFormat="1" ht="18.75" x14ac:dyDescent="0.3">
      <c r="A37" s="70"/>
      <c r="B37" s="70"/>
      <c r="C37" s="48"/>
      <c r="D37" s="48"/>
      <c r="E37" s="48"/>
      <c r="F37" s="48"/>
      <c r="G37" s="48"/>
      <c r="H37" s="48"/>
      <c r="I37" s="48"/>
      <c r="J37" s="48"/>
      <c r="K37" s="120"/>
    </row>
    <row r="38" spans="1:11" ht="23.25" x14ac:dyDescent="0.35">
      <c r="A38" s="71" t="s">
        <v>130</v>
      </c>
      <c r="B38" s="1"/>
      <c r="E38" s="77"/>
      <c r="F38" s="77"/>
      <c r="G38" s="77"/>
    </row>
    <row r="39" spans="1:11" ht="47.25" x14ac:dyDescent="0.25">
      <c r="A39" s="44" t="s">
        <v>36</v>
      </c>
      <c r="B39" s="44" t="s">
        <v>42</v>
      </c>
      <c r="C39" s="44" t="s">
        <v>7</v>
      </c>
      <c r="D39" s="44" t="s">
        <v>61</v>
      </c>
      <c r="E39" s="44" t="s">
        <v>54</v>
      </c>
      <c r="F39" s="44" t="s">
        <v>52</v>
      </c>
      <c r="G39" s="44" t="s">
        <v>55</v>
      </c>
      <c r="H39" s="44" t="s">
        <v>53</v>
      </c>
      <c r="I39" s="44" t="s">
        <v>56</v>
      </c>
      <c r="J39" s="45" t="s">
        <v>9</v>
      </c>
      <c r="K39" s="111" t="s">
        <v>44</v>
      </c>
    </row>
    <row r="40" spans="1:11" ht="15.75" x14ac:dyDescent="0.25">
      <c r="A40" s="46" t="s">
        <v>37</v>
      </c>
      <c r="B40" s="29" t="s">
        <v>35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5">
        <v>0</v>
      </c>
      <c r="K40" s="112">
        <f>E40*C40/18</f>
        <v>0</v>
      </c>
    </row>
    <row r="41" spans="1:11" ht="15.75" x14ac:dyDescent="0.25">
      <c r="A41" s="146" t="s">
        <v>49</v>
      </c>
      <c r="B41" s="147"/>
      <c r="C41" s="51">
        <f>C40</f>
        <v>0</v>
      </c>
      <c r="D41" s="51">
        <f t="shared" ref="D41:J41" si="18">D40</f>
        <v>0</v>
      </c>
      <c r="E41" s="51">
        <f t="shared" si="18"/>
        <v>0</v>
      </c>
      <c r="F41" s="51">
        <f t="shared" si="18"/>
        <v>0</v>
      </c>
      <c r="G41" s="51">
        <f t="shared" si="18"/>
        <v>0</v>
      </c>
      <c r="H41" s="51">
        <f t="shared" si="18"/>
        <v>0</v>
      </c>
      <c r="I41" s="51">
        <f t="shared" si="18"/>
        <v>0</v>
      </c>
      <c r="J41" s="52">
        <f t="shared" si="18"/>
        <v>0</v>
      </c>
      <c r="K41" s="112">
        <f>E41*C41/18</f>
        <v>0</v>
      </c>
    </row>
    <row r="42" spans="1:11" ht="28.5" hidden="1" x14ac:dyDescent="0.25">
      <c r="A42" s="46" t="s">
        <v>38</v>
      </c>
      <c r="B42" s="29" t="s">
        <v>29</v>
      </c>
      <c r="C42" s="28"/>
      <c r="D42" s="28"/>
      <c r="E42" s="28"/>
      <c r="F42" s="28"/>
      <c r="G42" s="28"/>
      <c r="H42" s="28"/>
      <c r="I42" s="41"/>
      <c r="J42" s="49"/>
      <c r="K42" s="112">
        <f>E42*C42/18</f>
        <v>0</v>
      </c>
    </row>
    <row r="43" spans="1:11" ht="31.5" x14ac:dyDescent="0.25">
      <c r="A43" s="40" t="s">
        <v>39</v>
      </c>
      <c r="B43" s="29" t="s">
        <v>29</v>
      </c>
      <c r="C43" s="31">
        <v>4</v>
      </c>
      <c r="D43" s="31">
        <v>71</v>
      </c>
      <c r="E43" s="31">
        <v>6</v>
      </c>
      <c r="F43" s="31">
        <v>24</v>
      </c>
      <c r="G43" s="31">
        <v>312</v>
      </c>
      <c r="H43" s="31">
        <v>1248</v>
      </c>
      <c r="I43" s="31"/>
      <c r="J43" s="50"/>
      <c r="K43" s="112">
        <f>E43*C43/24</f>
        <v>1</v>
      </c>
    </row>
    <row r="44" spans="1:11" ht="15.75" x14ac:dyDescent="0.25">
      <c r="A44" s="148" t="s">
        <v>45</v>
      </c>
      <c r="B44" s="148"/>
      <c r="C44" s="78">
        <f>C42+C43</f>
        <v>4</v>
      </c>
      <c r="D44" s="78">
        <f t="shared" ref="D44:F44" si="19">D42+D43</f>
        <v>71</v>
      </c>
      <c r="E44" s="78">
        <f t="shared" si="19"/>
        <v>6</v>
      </c>
      <c r="F44" s="78">
        <f t="shared" si="19"/>
        <v>24</v>
      </c>
      <c r="G44" s="78">
        <f>G42+G43</f>
        <v>312</v>
      </c>
      <c r="H44" s="78">
        <f t="shared" ref="H44:J44" si="20">H42+H43</f>
        <v>1248</v>
      </c>
      <c r="I44" s="78">
        <f t="shared" si="20"/>
        <v>0</v>
      </c>
      <c r="J44" s="78">
        <f t="shared" si="20"/>
        <v>0</v>
      </c>
      <c r="K44" s="113">
        <f>K42+K43</f>
        <v>1</v>
      </c>
    </row>
    <row r="45" spans="1:11" ht="28.5" hidden="1" x14ac:dyDescent="0.25">
      <c r="A45" s="46" t="s">
        <v>38</v>
      </c>
      <c r="B45" s="32" t="s">
        <v>27</v>
      </c>
      <c r="C45" s="30">
        <v>0</v>
      </c>
      <c r="D45" s="30">
        <v>0</v>
      </c>
      <c r="E45" s="30"/>
      <c r="F45" s="30"/>
      <c r="G45" s="30"/>
      <c r="H45" s="30"/>
      <c r="I45" s="54"/>
      <c r="J45" s="53"/>
      <c r="K45" s="112">
        <f>E45*C45/18</f>
        <v>0</v>
      </c>
    </row>
    <row r="46" spans="1:11" ht="31.5" x14ac:dyDescent="0.25">
      <c r="A46" s="40" t="s">
        <v>39</v>
      </c>
      <c r="B46" s="32" t="s">
        <v>27</v>
      </c>
      <c r="C46" s="31">
        <v>2</v>
      </c>
      <c r="D46" s="31">
        <v>34</v>
      </c>
      <c r="E46" s="31">
        <v>8</v>
      </c>
      <c r="F46" s="31">
        <v>16</v>
      </c>
      <c r="G46" s="31">
        <v>416</v>
      </c>
      <c r="H46" s="31">
        <v>832</v>
      </c>
      <c r="I46" s="31"/>
      <c r="J46" s="50"/>
      <c r="K46" s="112">
        <f>E46*C46/24</f>
        <v>0.66666666666666663</v>
      </c>
    </row>
    <row r="47" spans="1:11" ht="15.75" x14ac:dyDescent="0.25">
      <c r="A47" s="148" t="s">
        <v>46</v>
      </c>
      <c r="B47" s="148"/>
      <c r="C47" s="78">
        <f>C45+C46</f>
        <v>2</v>
      </c>
      <c r="D47" s="78">
        <f t="shared" ref="D47" si="21">D45+D46</f>
        <v>34</v>
      </c>
      <c r="E47" s="78">
        <f t="shared" ref="E47" si="22">E45+E46</f>
        <v>8</v>
      </c>
      <c r="F47" s="78">
        <f t="shared" ref="F47" si="23">F45+F46</f>
        <v>16</v>
      </c>
      <c r="G47" s="78">
        <f t="shared" ref="G47" si="24">G45+G46</f>
        <v>416</v>
      </c>
      <c r="H47" s="78">
        <f t="shared" ref="H47" si="25">H45+H46</f>
        <v>832</v>
      </c>
      <c r="I47" s="78">
        <f t="shared" ref="I47" si="26">I45+I46</f>
        <v>0</v>
      </c>
      <c r="J47" s="78">
        <f t="shared" ref="J47" si="27">J45+J46</f>
        <v>0</v>
      </c>
      <c r="K47" s="113">
        <f>K45+K46</f>
        <v>0.66666666666666663</v>
      </c>
    </row>
    <row r="48" spans="1:11" ht="63" hidden="1" x14ac:dyDescent="0.25">
      <c r="A48" s="47" t="s">
        <v>40</v>
      </c>
      <c r="B48" s="32" t="s">
        <v>47</v>
      </c>
      <c r="C48" s="57">
        <f>C42+C45</f>
        <v>0</v>
      </c>
      <c r="D48" s="57">
        <f t="shared" ref="D48:K49" si="28">D42+D45</f>
        <v>0</v>
      </c>
      <c r="E48" s="57">
        <f t="shared" si="28"/>
        <v>0</v>
      </c>
      <c r="F48" s="57">
        <f t="shared" si="28"/>
        <v>0</v>
      </c>
      <c r="G48" s="57">
        <f t="shared" si="28"/>
        <v>0</v>
      </c>
      <c r="H48" s="57">
        <f t="shared" si="28"/>
        <v>0</v>
      </c>
      <c r="I48" s="57">
        <f t="shared" si="28"/>
        <v>0</v>
      </c>
      <c r="J48" s="57">
        <f t="shared" si="28"/>
        <v>0</v>
      </c>
      <c r="K48" s="114">
        <f t="shared" si="28"/>
        <v>0</v>
      </c>
    </row>
    <row r="49" spans="1:11" ht="47.25" x14ac:dyDescent="0.25">
      <c r="A49" s="47" t="s">
        <v>41</v>
      </c>
      <c r="B49" s="32" t="s">
        <v>47</v>
      </c>
      <c r="C49" s="58">
        <f>C43+C46</f>
        <v>6</v>
      </c>
      <c r="D49" s="58">
        <f t="shared" ref="D49:J49" si="29">D43+D46</f>
        <v>105</v>
      </c>
      <c r="E49" s="58">
        <f t="shared" si="29"/>
        <v>14</v>
      </c>
      <c r="F49" s="58">
        <f t="shared" si="29"/>
        <v>40</v>
      </c>
      <c r="G49" s="58">
        <f t="shared" si="29"/>
        <v>728</v>
      </c>
      <c r="H49" s="58">
        <f t="shared" si="29"/>
        <v>2080</v>
      </c>
      <c r="I49" s="58">
        <f t="shared" si="29"/>
        <v>0</v>
      </c>
      <c r="J49" s="58">
        <f t="shared" si="29"/>
        <v>0</v>
      </c>
      <c r="K49" s="115">
        <f t="shared" si="28"/>
        <v>1.6666666666666665</v>
      </c>
    </row>
    <row r="50" spans="1:11" ht="16.5" thickBot="1" x14ac:dyDescent="0.3">
      <c r="A50" s="149" t="s">
        <v>48</v>
      </c>
      <c r="B50" s="149"/>
      <c r="C50" s="56">
        <f>C48+C49</f>
        <v>6</v>
      </c>
      <c r="D50" s="56">
        <f t="shared" ref="D50:J50" si="30">D48+D49</f>
        <v>105</v>
      </c>
      <c r="E50" s="56">
        <f t="shared" si="30"/>
        <v>14</v>
      </c>
      <c r="F50" s="56">
        <f t="shared" si="30"/>
        <v>40</v>
      </c>
      <c r="G50" s="56">
        <f t="shared" si="30"/>
        <v>728</v>
      </c>
      <c r="H50" s="56">
        <f t="shared" si="30"/>
        <v>2080</v>
      </c>
      <c r="I50" s="56">
        <f t="shared" si="30"/>
        <v>0</v>
      </c>
      <c r="J50" s="56">
        <f t="shared" si="30"/>
        <v>0</v>
      </c>
      <c r="K50" s="116">
        <f>K48+K49</f>
        <v>1.6666666666666665</v>
      </c>
    </row>
    <row r="51" spans="1:11" ht="28.5" hidden="1" x14ac:dyDescent="0.25">
      <c r="A51" s="46" t="s">
        <v>38</v>
      </c>
      <c r="B51" s="33" t="s">
        <v>24</v>
      </c>
      <c r="C51" s="30"/>
      <c r="D51" s="30"/>
      <c r="E51" s="30"/>
      <c r="F51" s="30"/>
      <c r="G51" s="30"/>
      <c r="H51" s="30"/>
      <c r="I51" s="30"/>
      <c r="J51" s="49"/>
      <c r="K51" s="117">
        <f t="shared" ref="K51" si="31">E51*C51/18</f>
        <v>0</v>
      </c>
    </row>
    <row r="52" spans="1:11" ht="31.5" x14ac:dyDescent="0.25">
      <c r="A52" s="40" t="s">
        <v>39</v>
      </c>
      <c r="B52" s="33" t="s">
        <v>24</v>
      </c>
      <c r="C52" s="30"/>
      <c r="D52" s="30"/>
      <c r="E52" s="30"/>
      <c r="F52" s="30"/>
      <c r="G52" s="30"/>
      <c r="H52" s="30"/>
      <c r="I52" s="30"/>
      <c r="J52" s="49"/>
      <c r="K52" s="117">
        <f>E52*C52/24</f>
        <v>0</v>
      </c>
    </row>
    <row r="53" spans="1:11" ht="28.5" hidden="1" x14ac:dyDescent="0.25">
      <c r="A53" s="46" t="s">
        <v>38</v>
      </c>
      <c r="B53" s="29" t="s">
        <v>25</v>
      </c>
      <c r="C53" s="28"/>
      <c r="D53" s="28"/>
      <c r="E53" s="28"/>
      <c r="F53" s="28"/>
      <c r="G53" s="28"/>
      <c r="H53" s="28"/>
      <c r="I53" s="28"/>
      <c r="J53" s="49"/>
      <c r="K53" s="117">
        <f>E53*C53/18</f>
        <v>0</v>
      </c>
    </row>
    <row r="54" spans="1:11" ht="31.5" x14ac:dyDescent="0.25">
      <c r="A54" s="40" t="s">
        <v>39</v>
      </c>
      <c r="B54" s="29" t="s">
        <v>25</v>
      </c>
      <c r="C54" s="28"/>
      <c r="D54" s="28"/>
      <c r="E54" s="28"/>
      <c r="F54" s="28"/>
      <c r="G54" s="28"/>
      <c r="H54" s="28"/>
      <c r="I54" s="28"/>
      <c r="J54" s="49"/>
      <c r="K54" s="117">
        <f>E54*C54/24</f>
        <v>0</v>
      </c>
    </row>
    <row r="55" spans="1:11" ht="28.5" hidden="1" x14ac:dyDescent="0.25">
      <c r="A55" s="46" t="s">
        <v>38</v>
      </c>
      <c r="B55" s="29" t="s">
        <v>26</v>
      </c>
      <c r="C55" s="28"/>
      <c r="D55" s="28"/>
      <c r="E55" s="28"/>
      <c r="F55" s="28"/>
      <c r="G55" s="28"/>
      <c r="H55" s="28"/>
      <c r="I55" s="80"/>
      <c r="J55" s="82">
        <f>I55*D55</f>
        <v>0</v>
      </c>
      <c r="K55" s="117">
        <f>J55/100</f>
        <v>0</v>
      </c>
    </row>
    <row r="56" spans="1:11" ht="31.5" x14ac:dyDescent="0.25">
      <c r="A56" s="40" t="s">
        <v>39</v>
      </c>
      <c r="B56" s="29" t="s">
        <v>26</v>
      </c>
      <c r="C56" s="28"/>
      <c r="D56" s="28"/>
      <c r="E56" s="28"/>
      <c r="F56" s="28"/>
      <c r="G56" s="28"/>
      <c r="H56" s="28"/>
      <c r="I56" s="28"/>
      <c r="J56" s="82">
        <f t="shared" ref="J56:J60" si="32">I56*D56</f>
        <v>0</v>
      </c>
      <c r="K56" s="117">
        <f t="shared" ref="K56:K60" si="33">J56/100</f>
        <v>0</v>
      </c>
    </row>
    <row r="57" spans="1:11" ht="28.5" hidden="1" x14ac:dyDescent="0.25">
      <c r="A57" s="46" t="s">
        <v>38</v>
      </c>
      <c r="B57" s="29" t="s">
        <v>30</v>
      </c>
      <c r="C57" s="28"/>
      <c r="D57" s="28"/>
      <c r="E57" s="28"/>
      <c r="F57" s="28"/>
      <c r="G57" s="28"/>
      <c r="H57" s="28"/>
      <c r="I57" s="28"/>
      <c r="J57" s="82">
        <f t="shared" si="32"/>
        <v>0</v>
      </c>
      <c r="K57" s="117">
        <f t="shared" si="33"/>
        <v>0</v>
      </c>
    </row>
    <row r="58" spans="1:11" ht="31.5" x14ac:dyDescent="0.25">
      <c r="A58" s="40" t="s">
        <v>39</v>
      </c>
      <c r="B58" s="29" t="s">
        <v>30</v>
      </c>
      <c r="C58" s="28"/>
      <c r="D58" s="28"/>
      <c r="E58" s="28"/>
      <c r="F58" s="28"/>
      <c r="G58" s="28"/>
      <c r="H58" s="28"/>
      <c r="I58" s="28"/>
      <c r="J58" s="82">
        <f t="shared" si="32"/>
        <v>0</v>
      </c>
      <c r="K58" s="117">
        <f t="shared" si="33"/>
        <v>0</v>
      </c>
    </row>
    <row r="59" spans="1:11" ht="28.5" hidden="1" x14ac:dyDescent="0.25">
      <c r="A59" s="46" t="s">
        <v>38</v>
      </c>
      <c r="B59" s="29" t="s">
        <v>28</v>
      </c>
      <c r="C59" s="28"/>
      <c r="D59" s="28"/>
      <c r="E59" s="28"/>
      <c r="F59" s="28"/>
      <c r="G59" s="28"/>
      <c r="H59" s="28"/>
      <c r="I59" s="28"/>
      <c r="J59" s="82">
        <f t="shared" si="32"/>
        <v>0</v>
      </c>
      <c r="K59" s="117">
        <f t="shared" si="33"/>
        <v>0</v>
      </c>
    </row>
    <row r="60" spans="1:11" ht="31.5" x14ac:dyDescent="0.25">
      <c r="A60" s="40" t="s">
        <v>39</v>
      </c>
      <c r="B60" s="29" t="s">
        <v>28</v>
      </c>
      <c r="C60" s="28"/>
      <c r="D60" s="28"/>
      <c r="E60" s="28"/>
      <c r="F60" s="28"/>
      <c r="G60" s="28"/>
      <c r="H60" s="28"/>
      <c r="I60" s="28"/>
      <c r="J60" s="82">
        <f t="shared" si="32"/>
        <v>0</v>
      </c>
      <c r="K60" s="117">
        <f t="shared" si="33"/>
        <v>0</v>
      </c>
    </row>
    <row r="61" spans="1:11" ht="63" hidden="1" x14ac:dyDescent="0.25">
      <c r="A61" s="47" t="s">
        <v>40</v>
      </c>
      <c r="B61" s="29"/>
      <c r="C61" s="83">
        <f>C51+C53+C55+C57+C59</f>
        <v>0</v>
      </c>
      <c r="D61" s="83">
        <f t="shared" ref="D61:H61" si="34">D51+D53+D55+D57+D59</f>
        <v>0</v>
      </c>
      <c r="E61" s="83">
        <f t="shared" si="34"/>
        <v>0</v>
      </c>
      <c r="F61" s="83">
        <f t="shared" si="34"/>
        <v>0</v>
      </c>
      <c r="G61" s="83">
        <f t="shared" si="34"/>
        <v>0</v>
      </c>
      <c r="H61" s="83">
        <f t="shared" si="34"/>
        <v>0</v>
      </c>
      <c r="I61" s="28"/>
      <c r="J61" s="82">
        <f>J55+J59+J57+J53+J51</f>
        <v>0</v>
      </c>
      <c r="K61" s="117">
        <f>K51+K53+K55+K57+K59</f>
        <v>0</v>
      </c>
    </row>
    <row r="62" spans="1:11" ht="47.25" x14ac:dyDescent="0.25">
      <c r="A62" s="47" t="s">
        <v>41</v>
      </c>
      <c r="B62" s="29"/>
      <c r="C62" s="81">
        <f>C52+C54+C56+C58+C60</f>
        <v>0</v>
      </c>
      <c r="D62" s="81">
        <f t="shared" ref="D62:H62" si="35">D52+D54+D56+D58+D60</f>
        <v>0</v>
      </c>
      <c r="E62" s="81">
        <f t="shared" si="35"/>
        <v>0</v>
      </c>
      <c r="F62" s="81">
        <f t="shared" si="35"/>
        <v>0</v>
      </c>
      <c r="G62" s="81">
        <f t="shared" si="35"/>
        <v>0</v>
      </c>
      <c r="H62" s="81">
        <f t="shared" si="35"/>
        <v>0</v>
      </c>
      <c r="I62" s="28"/>
      <c r="J62" s="82">
        <f>J52+J54+J56+J58+J60</f>
        <v>0</v>
      </c>
      <c r="K62" s="117">
        <f>K52+K54+K56+K58+K60</f>
        <v>0</v>
      </c>
    </row>
    <row r="63" spans="1:11" ht="28.5" hidden="1" x14ac:dyDescent="0.25">
      <c r="A63" s="46" t="s">
        <v>38</v>
      </c>
      <c r="B63" s="29" t="s">
        <v>22</v>
      </c>
      <c r="C63" s="28"/>
      <c r="D63" s="28"/>
      <c r="E63" s="28"/>
      <c r="F63" s="28"/>
      <c r="G63" s="28"/>
      <c r="H63" s="28"/>
      <c r="I63" s="28"/>
      <c r="J63" s="49"/>
      <c r="K63" s="117">
        <f>J63/100</f>
        <v>0</v>
      </c>
    </row>
    <row r="64" spans="1:11" ht="31.5" x14ac:dyDescent="0.25">
      <c r="A64" s="40" t="s">
        <v>39</v>
      </c>
      <c r="B64" s="29" t="s">
        <v>22</v>
      </c>
      <c r="C64" s="28"/>
      <c r="D64" s="28"/>
      <c r="E64" s="28"/>
      <c r="F64" s="28"/>
      <c r="G64" s="28"/>
      <c r="H64" s="28"/>
      <c r="I64" s="28"/>
      <c r="J64" s="49"/>
      <c r="K64" s="117">
        <f>J64/100</f>
        <v>0</v>
      </c>
    </row>
    <row r="65" spans="1:11" ht="63" hidden="1" x14ac:dyDescent="0.25">
      <c r="A65" s="47" t="s">
        <v>40</v>
      </c>
      <c r="B65" s="29"/>
      <c r="C65" s="83">
        <f>C63</f>
        <v>0</v>
      </c>
      <c r="D65" s="83">
        <f t="shared" ref="D65:E65" si="36">D63</f>
        <v>0</v>
      </c>
      <c r="E65" s="83">
        <f t="shared" si="36"/>
        <v>0</v>
      </c>
      <c r="F65" s="83">
        <f>F63</f>
        <v>0</v>
      </c>
      <c r="G65" s="83">
        <f t="shared" ref="G65:I65" si="37">G63</f>
        <v>0</v>
      </c>
      <c r="H65" s="83">
        <f t="shared" si="37"/>
        <v>0</v>
      </c>
      <c r="I65" s="83">
        <f t="shared" si="37"/>
        <v>0</v>
      </c>
      <c r="J65" s="82">
        <f t="shared" ref="J65:J66" si="38">I65*D65</f>
        <v>0</v>
      </c>
      <c r="K65" s="117">
        <f>E65*C65/18</f>
        <v>0</v>
      </c>
    </row>
    <row r="66" spans="1:11" ht="47.25" x14ac:dyDescent="0.25">
      <c r="A66" s="47" t="s">
        <v>41</v>
      </c>
      <c r="B66" s="29"/>
      <c r="C66" s="81">
        <f>C64</f>
        <v>0</v>
      </c>
      <c r="D66" s="81">
        <f t="shared" ref="D66:H66" si="39">D64</f>
        <v>0</v>
      </c>
      <c r="E66" s="81">
        <f t="shared" si="39"/>
        <v>0</v>
      </c>
      <c r="F66" s="81">
        <f t="shared" si="39"/>
        <v>0</v>
      </c>
      <c r="G66" s="81">
        <f t="shared" si="39"/>
        <v>0</v>
      </c>
      <c r="H66" s="81">
        <f t="shared" si="39"/>
        <v>0</v>
      </c>
      <c r="I66" s="81"/>
      <c r="J66" s="84">
        <f t="shared" si="38"/>
        <v>0</v>
      </c>
      <c r="K66" s="117">
        <f>J66/100</f>
        <v>0</v>
      </c>
    </row>
    <row r="67" spans="1:11" s="93" customFormat="1" ht="16.5" thickBot="1" x14ac:dyDescent="0.3">
      <c r="A67" s="86"/>
      <c r="B67" s="87" t="s">
        <v>6</v>
      </c>
      <c r="C67" s="88">
        <f>C66+C65+C62+C61</f>
        <v>0</v>
      </c>
      <c r="D67" s="88">
        <f t="shared" ref="D67:H67" si="40">D66+D65+D62+D61</f>
        <v>0</v>
      </c>
      <c r="E67" s="88">
        <f t="shared" si="40"/>
        <v>0</v>
      </c>
      <c r="F67" s="88">
        <f t="shared" si="40"/>
        <v>0</v>
      </c>
      <c r="G67" s="88">
        <f t="shared" si="40"/>
        <v>0</v>
      </c>
      <c r="H67" s="88">
        <f t="shared" si="40"/>
        <v>0</v>
      </c>
      <c r="I67" s="88"/>
      <c r="J67" s="89">
        <f>J66+J65+J62+J61</f>
        <v>0</v>
      </c>
      <c r="K67" s="118">
        <f t="shared" ref="K67" si="41">K66+K65+K62+K61</f>
        <v>0</v>
      </c>
    </row>
    <row r="68" spans="1:11" s="94" customFormat="1" ht="16.5" thickBot="1" x14ac:dyDescent="0.3">
      <c r="A68" s="150" t="s">
        <v>10</v>
      </c>
      <c r="B68" s="151"/>
      <c r="C68" s="91">
        <f>C67+C50+C41</f>
        <v>6</v>
      </c>
      <c r="D68" s="91">
        <f t="shared" ref="D68:H68" si="42">D67+D50+D41</f>
        <v>105</v>
      </c>
      <c r="E68" s="91">
        <f t="shared" si="42"/>
        <v>14</v>
      </c>
      <c r="F68" s="91">
        <f t="shared" si="42"/>
        <v>40</v>
      </c>
      <c r="G68" s="91">
        <f t="shared" si="42"/>
        <v>728</v>
      </c>
      <c r="H68" s="91">
        <f t="shared" si="42"/>
        <v>2080</v>
      </c>
      <c r="I68" s="91"/>
      <c r="J68" s="85">
        <f>J67+J50+J41</f>
        <v>0</v>
      </c>
      <c r="K68" s="119">
        <f t="shared" ref="K68" si="43">K67+K50+K41</f>
        <v>1.6666666666666665</v>
      </c>
    </row>
    <row r="71" spans="1:11" ht="23.25" x14ac:dyDescent="0.35">
      <c r="A71" s="71" t="s">
        <v>131</v>
      </c>
      <c r="B71" s="1"/>
      <c r="E71" s="77"/>
      <c r="F71" s="77"/>
      <c r="G71" s="77"/>
    </row>
    <row r="72" spans="1:11" ht="47.25" x14ac:dyDescent="0.25">
      <c r="A72" s="44" t="s">
        <v>36</v>
      </c>
      <c r="B72" s="44" t="s">
        <v>42</v>
      </c>
      <c r="C72" s="44" t="s">
        <v>7</v>
      </c>
      <c r="D72" s="44" t="s">
        <v>61</v>
      </c>
      <c r="E72" s="44" t="s">
        <v>54</v>
      </c>
      <c r="F72" s="44" t="s">
        <v>52</v>
      </c>
      <c r="G72" s="44" t="s">
        <v>55</v>
      </c>
      <c r="H72" s="44" t="s">
        <v>53</v>
      </c>
      <c r="I72" s="44" t="s">
        <v>56</v>
      </c>
      <c r="J72" s="45" t="s">
        <v>9</v>
      </c>
      <c r="K72" s="111" t="s">
        <v>44</v>
      </c>
    </row>
    <row r="73" spans="1:11" ht="15.75" x14ac:dyDescent="0.25">
      <c r="A73" s="46" t="s">
        <v>37</v>
      </c>
      <c r="B73" s="29" t="s">
        <v>35</v>
      </c>
      <c r="C73" s="40">
        <v>3</v>
      </c>
      <c r="D73" s="40">
        <v>45</v>
      </c>
      <c r="E73" s="40">
        <v>6</v>
      </c>
      <c r="F73" s="40">
        <v>18</v>
      </c>
      <c r="G73" s="40">
        <v>312</v>
      </c>
      <c r="H73" s="40">
        <v>936</v>
      </c>
      <c r="I73" s="40"/>
      <c r="J73" s="45"/>
      <c r="K73" s="112">
        <f>E73*C73/24</f>
        <v>0.75</v>
      </c>
    </row>
    <row r="74" spans="1:11" ht="15.75" x14ac:dyDescent="0.25">
      <c r="A74" s="146" t="s">
        <v>49</v>
      </c>
      <c r="B74" s="147"/>
      <c r="C74" s="51">
        <f>C73</f>
        <v>3</v>
      </c>
      <c r="D74" s="51">
        <f t="shared" ref="D74:J74" si="44">D73</f>
        <v>45</v>
      </c>
      <c r="E74" s="51">
        <f t="shared" si="44"/>
        <v>6</v>
      </c>
      <c r="F74" s="51">
        <f t="shared" si="44"/>
        <v>18</v>
      </c>
      <c r="G74" s="51">
        <f t="shared" si="44"/>
        <v>312</v>
      </c>
      <c r="H74" s="51">
        <f t="shared" si="44"/>
        <v>936</v>
      </c>
      <c r="I74" s="51">
        <f t="shared" si="44"/>
        <v>0</v>
      </c>
      <c r="J74" s="52">
        <f t="shared" si="44"/>
        <v>0</v>
      </c>
      <c r="K74" s="112">
        <f>E74*C74/24</f>
        <v>0.75</v>
      </c>
    </row>
    <row r="75" spans="1:11" ht="28.5" hidden="1" x14ac:dyDescent="0.25">
      <c r="A75" s="46" t="s">
        <v>38</v>
      </c>
      <c r="B75" s="29" t="s">
        <v>29</v>
      </c>
      <c r="C75" s="28"/>
      <c r="D75" s="28"/>
      <c r="E75" s="28"/>
      <c r="F75" s="28"/>
      <c r="G75" s="28"/>
      <c r="H75" s="28"/>
      <c r="I75" s="41"/>
      <c r="J75" s="49"/>
      <c r="K75" s="112">
        <f>E75*C75/18</f>
        <v>0</v>
      </c>
    </row>
    <row r="76" spans="1:11" ht="31.5" x14ac:dyDescent="0.25">
      <c r="A76" s="40" t="s">
        <v>39</v>
      </c>
      <c r="B76" s="29" t="s">
        <v>29</v>
      </c>
      <c r="C76" s="31">
        <v>2</v>
      </c>
      <c r="D76" s="31">
        <v>25</v>
      </c>
      <c r="E76" s="31">
        <v>6</v>
      </c>
      <c r="F76" s="31">
        <v>12</v>
      </c>
      <c r="G76" s="31">
        <v>312</v>
      </c>
      <c r="H76" s="31">
        <v>624</v>
      </c>
      <c r="I76" s="31"/>
      <c r="J76" s="50"/>
      <c r="K76" s="112">
        <f>E76*C76/24</f>
        <v>0.5</v>
      </c>
    </row>
    <row r="77" spans="1:11" ht="15.75" x14ac:dyDescent="0.25">
      <c r="A77" s="148" t="s">
        <v>45</v>
      </c>
      <c r="B77" s="148"/>
      <c r="C77" s="78">
        <f>C75+C76</f>
        <v>2</v>
      </c>
      <c r="D77" s="78">
        <f t="shared" ref="D77:F77" si="45">D75+D76</f>
        <v>25</v>
      </c>
      <c r="E77" s="78">
        <f t="shared" si="45"/>
        <v>6</v>
      </c>
      <c r="F77" s="78">
        <f t="shared" si="45"/>
        <v>12</v>
      </c>
      <c r="G77" s="78">
        <f>G75+G76</f>
        <v>312</v>
      </c>
      <c r="H77" s="78">
        <f t="shared" ref="H77:J77" si="46">H75+H76</f>
        <v>624</v>
      </c>
      <c r="I77" s="78">
        <f t="shared" si="46"/>
        <v>0</v>
      </c>
      <c r="J77" s="78">
        <f t="shared" si="46"/>
        <v>0</v>
      </c>
      <c r="K77" s="113">
        <f>K75+K76</f>
        <v>0.5</v>
      </c>
    </row>
    <row r="78" spans="1:11" ht="28.5" hidden="1" x14ac:dyDescent="0.25">
      <c r="A78" s="46" t="s">
        <v>38</v>
      </c>
      <c r="B78" s="32" t="s">
        <v>27</v>
      </c>
      <c r="C78" s="30"/>
      <c r="D78" s="30"/>
      <c r="E78" s="30"/>
      <c r="F78" s="30"/>
      <c r="G78" s="30"/>
      <c r="H78" s="30"/>
      <c r="I78" s="54"/>
      <c r="J78" s="53"/>
      <c r="K78" s="112">
        <f>E78*C78/18</f>
        <v>0</v>
      </c>
    </row>
    <row r="79" spans="1:11" ht="31.5" x14ac:dyDescent="0.25">
      <c r="A79" s="40" t="s">
        <v>39</v>
      </c>
      <c r="B79" s="32" t="s">
        <v>27</v>
      </c>
      <c r="C79" s="31">
        <v>4</v>
      </c>
      <c r="D79" s="31">
        <v>46</v>
      </c>
      <c r="E79" s="31">
        <v>9</v>
      </c>
      <c r="F79" s="31">
        <v>36</v>
      </c>
      <c r="G79" s="31">
        <v>468</v>
      </c>
      <c r="H79" s="31">
        <v>1872</v>
      </c>
      <c r="I79" s="31"/>
      <c r="J79" s="50"/>
      <c r="K79" s="112">
        <f>E79*C79/24</f>
        <v>1.5</v>
      </c>
    </row>
    <row r="80" spans="1:11" ht="15.75" x14ac:dyDescent="0.25">
      <c r="A80" s="148" t="s">
        <v>46</v>
      </c>
      <c r="B80" s="148"/>
      <c r="C80" s="78">
        <f>C78+C79</f>
        <v>4</v>
      </c>
      <c r="D80" s="78">
        <f t="shared" ref="D80" si="47">D78+D79</f>
        <v>46</v>
      </c>
      <c r="E80" s="78">
        <f t="shared" ref="E80" si="48">E78+E79</f>
        <v>9</v>
      </c>
      <c r="F80" s="78">
        <f t="shared" ref="F80" si="49">F78+F79</f>
        <v>36</v>
      </c>
      <c r="G80" s="78">
        <f t="shared" ref="G80" si="50">G78+G79</f>
        <v>468</v>
      </c>
      <c r="H80" s="78">
        <f t="shared" ref="H80" si="51">H78+H79</f>
        <v>1872</v>
      </c>
      <c r="I80" s="78">
        <f t="shared" ref="I80" si="52">I78+I79</f>
        <v>0</v>
      </c>
      <c r="J80" s="78">
        <f t="shared" ref="J80" si="53">J78+J79</f>
        <v>0</v>
      </c>
      <c r="K80" s="113">
        <f>K78+K79</f>
        <v>1.5</v>
      </c>
    </row>
    <row r="81" spans="1:11" ht="63" hidden="1" x14ac:dyDescent="0.25">
      <c r="A81" s="47" t="s">
        <v>40</v>
      </c>
      <c r="B81" s="32" t="s">
        <v>47</v>
      </c>
      <c r="C81" s="57">
        <f>C75+C78</f>
        <v>0</v>
      </c>
      <c r="D81" s="57">
        <f t="shared" ref="D81:K82" si="54">D75+D78</f>
        <v>0</v>
      </c>
      <c r="E81" s="57">
        <f t="shared" si="54"/>
        <v>0</v>
      </c>
      <c r="F81" s="57">
        <f t="shared" si="54"/>
        <v>0</v>
      </c>
      <c r="G81" s="57">
        <f t="shared" si="54"/>
        <v>0</v>
      </c>
      <c r="H81" s="57">
        <f t="shared" si="54"/>
        <v>0</v>
      </c>
      <c r="I81" s="57">
        <f t="shared" si="54"/>
        <v>0</v>
      </c>
      <c r="J81" s="57">
        <f t="shared" si="54"/>
        <v>0</v>
      </c>
      <c r="K81" s="114">
        <f t="shared" si="54"/>
        <v>0</v>
      </c>
    </row>
    <row r="82" spans="1:11" ht="47.25" x14ac:dyDescent="0.25">
      <c r="A82" s="47" t="s">
        <v>41</v>
      </c>
      <c r="B82" s="32" t="s">
        <v>47</v>
      </c>
      <c r="C82" s="58">
        <f>C76+C79</f>
        <v>6</v>
      </c>
      <c r="D82" s="58">
        <f t="shared" ref="D82:J82" si="55">D76+D79</f>
        <v>71</v>
      </c>
      <c r="E82" s="58">
        <f t="shared" si="55"/>
        <v>15</v>
      </c>
      <c r="F82" s="58">
        <f t="shared" si="55"/>
        <v>48</v>
      </c>
      <c r="G82" s="58">
        <f t="shared" si="55"/>
        <v>780</v>
      </c>
      <c r="H82" s="58">
        <f t="shared" si="55"/>
        <v>2496</v>
      </c>
      <c r="I82" s="58">
        <f t="shared" si="55"/>
        <v>0</v>
      </c>
      <c r="J82" s="58">
        <f t="shared" si="55"/>
        <v>0</v>
      </c>
      <c r="K82" s="115">
        <f t="shared" si="54"/>
        <v>2</v>
      </c>
    </row>
    <row r="83" spans="1:11" ht="16.5" thickBot="1" x14ac:dyDescent="0.3">
      <c r="A83" s="149" t="s">
        <v>48</v>
      </c>
      <c r="B83" s="149"/>
      <c r="C83" s="56">
        <f>C81+C82</f>
        <v>6</v>
      </c>
      <c r="D83" s="56">
        <f t="shared" ref="D83:J83" si="56">D81+D82</f>
        <v>71</v>
      </c>
      <c r="E83" s="56">
        <f t="shared" si="56"/>
        <v>15</v>
      </c>
      <c r="F83" s="56">
        <f t="shared" si="56"/>
        <v>48</v>
      </c>
      <c r="G83" s="56">
        <f t="shared" si="56"/>
        <v>780</v>
      </c>
      <c r="H83" s="56">
        <f t="shared" si="56"/>
        <v>2496</v>
      </c>
      <c r="I83" s="56">
        <f t="shared" si="56"/>
        <v>0</v>
      </c>
      <c r="J83" s="56">
        <f t="shared" si="56"/>
        <v>0</v>
      </c>
      <c r="K83" s="116">
        <f>K81+K82</f>
        <v>2</v>
      </c>
    </row>
    <row r="84" spans="1:11" ht="28.5" hidden="1" x14ac:dyDescent="0.25">
      <c r="A84" s="46" t="s">
        <v>38</v>
      </c>
      <c r="B84" s="33" t="s">
        <v>24</v>
      </c>
      <c r="C84" s="30"/>
      <c r="D84" s="30"/>
      <c r="E84" s="30"/>
      <c r="F84" s="30"/>
      <c r="G84" s="30"/>
      <c r="H84" s="30"/>
      <c r="I84" s="30"/>
      <c r="J84" s="49"/>
      <c r="K84" s="117">
        <f t="shared" ref="K84" si="57">E84*C84/18</f>
        <v>0</v>
      </c>
    </row>
    <row r="85" spans="1:11" ht="31.5" x14ac:dyDescent="0.25">
      <c r="A85" s="40" t="s">
        <v>39</v>
      </c>
      <c r="B85" s="33" t="s">
        <v>24</v>
      </c>
      <c r="C85" s="30">
        <v>4</v>
      </c>
      <c r="D85" s="30">
        <v>49</v>
      </c>
      <c r="E85" s="30">
        <v>12</v>
      </c>
      <c r="F85" s="30">
        <v>48</v>
      </c>
      <c r="G85" s="30">
        <v>624</v>
      </c>
      <c r="H85" s="30">
        <v>2496</v>
      </c>
      <c r="I85" s="30"/>
      <c r="J85" s="49"/>
      <c r="K85" s="117">
        <f>E85*C85/24</f>
        <v>2</v>
      </c>
    </row>
    <row r="86" spans="1:11" ht="28.5" hidden="1" x14ac:dyDescent="0.25">
      <c r="A86" s="46" t="s">
        <v>38</v>
      </c>
      <c r="B86" s="29" t="s">
        <v>25</v>
      </c>
      <c r="C86" s="28"/>
      <c r="D86" s="28"/>
      <c r="E86" s="28"/>
      <c r="F86" s="28"/>
      <c r="G86" s="28"/>
      <c r="H86" s="28"/>
      <c r="I86" s="28"/>
      <c r="J86" s="49"/>
      <c r="K86" s="117">
        <f>E86*C86/18</f>
        <v>0</v>
      </c>
    </row>
    <row r="87" spans="1:11" ht="31.5" x14ac:dyDescent="0.25">
      <c r="A87" s="40" t="s">
        <v>39</v>
      </c>
      <c r="B87" s="29" t="s">
        <v>25</v>
      </c>
      <c r="C87" s="28"/>
      <c r="D87" s="28"/>
      <c r="E87" s="28"/>
      <c r="F87" s="28"/>
      <c r="G87" s="28"/>
      <c r="H87" s="28"/>
      <c r="I87" s="28"/>
      <c r="J87" s="49"/>
      <c r="K87" s="117">
        <f>E87*C87/18</f>
        <v>0</v>
      </c>
    </row>
    <row r="88" spans="1:11" ht="28.5" hidden="1" x14ac:dyDescent="0.25">
      <c r="A88" s="46" t="s">
        <v>38</v>
      </c>
      <c r="B88" s="29" t="s">
        <v>26</v>
      </c>
      <c r="C88" s="28"/>
      <c r="D88" s="28"/>
      <c r="E88" s="28"/>
      <c r="F88" s="28"/>
      <c r="G88" s="28"/>
      <c r="H88" s="28"/>
      <c r="I88" s="80"/>
      <c r="J88" s="82">
        <f>I88*D88</f>
        <v>0</v>
      </c>
      <c r="K88" s="117">
        <f>J88/100</f>
        <v>0</v>
      </c>
    </row>
    <row r="89" spans="1:11" ht="31.5" x14ac:dyDescent="0.25">
      <c r="A89" s="40" t="s">
        <v>39</v>
      </c>
      <c r="B89" s="29" t="s">
        <v>26</v>
      </c>
      <c r="C89" s="28">
        <v>2</v>
      </c>
      <c r="D89" s="28">
        <v>16</v>
      </c>
      <c r="E89" s="28">
        <v>14</v>
      </c>
      <c r="F89" s="28">
        <v>28</v>
      </c>
      <c r="G89" s="28">
        <v>728</v>
      </c>
      <c r="H89" s="28">
        <v>1456</v>
      </c>
      <c r="I89" s="28">
        <v>15</v>
      </c>
      <c r="J89" s="82">
        <f t="shared" ref="J89:J93" si="58">I89*D89</f>
        <v>240</v>
      </c>
      <c r="K89" s="117">
        <v>2.4</v>
      </c>
    </row>
    <row r="90" spans="1:11" ht="28.5" hidden="1" x14ac:dyDescent="0.25">
      <c r="A90" s="46" t="s">
        <v>38</v>
      </c>
      <c r="B90" s="29" t="s">
        <v>30</v>
      </c>
      <c r="C90" s="28"/>
      <c r="D90" s="28"/>
      <c r="E90" s="28"/>
      <c r="F90" s="28"/>
      <c r="G90" s="28"/>
      <c r="H90" s="28"/>
      <c r="I90" s="28"/>
      <c r="J90" s="82">
        <f t="shared" si="58"/>
        <v>0</v>
      </c>
      <c r="K90" s="117">
        <f t="shared" ref="K90:K92" si="59">J90/100</f>
        <v>0</v>
      </c>
    </row>
    <row r="91" spans="1:11" ht="31.5" x14ac:dyDescent="0.25">
      <c r="A91" s="40" t="s">
        <v>39</v>
      </c>
      <c r="B91" s="29" t="s">
        <v>30</v>
      </c>
      <c r="C91" s="28">
        <v>1</v>
      </c>
      <c r="D91" s="28">
        <v>8</v>
      </c>
      <c r="E91" s="28">
        <v>14</v>
      </c>
      <c r="F91" s="28">
        <v>14</v>
      </c>
      <c r="G91" s="28">
        <v>728</v>
      </c>
      <c r="H91" s="28">
        <v>728</v>
      </c>
      <c r="I91" s="28">
        <v>15</v>
      </c>
      <c r="J91" s="82">
        <f t="shared" si="58"/>
        <v>120</v>
      </c>
      <c r="K91" s="117">
        <v>1.2</v>
      </c>
    </row>
    <row r="92" spans="1:11" ht="28.5" hidden="1" x14ac:dyDescent="0.25">
      <c r="A92" s="46" t="s">
        <v>38</v>
      </c>
      <c r="B92" s="29" t="s">
        <v>28</v>
      </c>
      <c r="C92" s="28"/>
      <c r="D92" s="28"/>
      <c r="E92" s="28"/>
      <c r="F92" s="28"/>
      <c r="G92" s="28"/>
      <c r="H92" s="28"/>
      <c r="I92" s="28"/>
      <c r="J92" s="82">
        <f t="shared" si="58"/>
        <v>0</v>
      </c>
      <c r="K92" s="117">
        <f t="shared" si="59"/>
        <v>0</v>
      </c>
    </row>
    <row r="93" spans="1:11" ht="31.5" x14ac:dyDescent="0.25">
      <c r="A93" s="40" t="s">
        <v>39</v>
      </c>
      <c r="B93" s="29" t="s">
        <v>28</v>
      </c>
      <c r="C93" s="28">
        <v>1</v>
      </c>
      <c r="D93" s="28">
        <v>8</v>
      </c>
      <c r="E93" s="28">
        <v>16</v>
      </c>
      <c r="F93" s="28">
        <v>16</v>
      </c>
      <c r="G93" s="28">
        <v>832</v>
      </c>
      <c r="H93" s="28">
        <v>832</v>
      </c>
      <c r="I93" s="28">
        <v>15</v>
      </c>
      <c r="J93" s="82">
        <f t="shared" si="58"/>
        <v>120</v>
      </c>
      <c r="K93" s="117">
        <v>1.2</v>
      </c>
    </row>
    <row r="94" spans="1:11" ht="63" hidden="1" x14ac:dyDescent="0.25">
      <c r="A94" s="47" t="s">
        <v>40</v>
      </c>
      <c r="B94" s="29"/>
      <c r="C94" s="83">
        <f>C84+C86+C88+C90+C92</f>
        <v>0</v>
      </c>
      <c r="D94" s="83">
        <f t="shared" ref="D94:H94" si="60">D84+D86+D88+D90+D92</f>
        <v>0</v>
      </c>
      <c r="E94" s="83">
        <f t="shared" si="60"/>
        <v>0</v>
      </c>
      <c r="F94" s="83">
        <f t="shared" si="60"/>
        <v>0</v>
      </c>
      <c r="G94" s="83">
        <f t="shared" si="60"/>
        <v>0</v>
      </c>
      <c r="H94" s="83">
        <f t="shared" si="60"/>
        <v>0</v>
      </c>
      <c r="I94" s="28"/>
      <c r="J94" s="82">
        <f>J88+J92+J90+J86+J84</f>
        <v>0</v>
      </c>
      <c r="K94" s="117">
        <f>K84+K86+K88+K90+K92</f>
        <v>0</v>
      </c>
    </row>
    <row r="95" spans="1:11" ht="47.25" x14ac:dyDescent="0.25">
      <c r="A95" s="47" t="s">
        <v>41</v>
      </c>
      <c r="B95" s="29"/>
      <c r="C95" s="81">
        <f>C85+C87+C89+C91+C93</f>
        <v>8</v>
      </c>
      <c r="D95" s="81">
        <f t="shared" ref="D95:H95" si="61">D85+D87+D89+D91+D93</f>
        <v>81</v>
      </c>
      <c r="E95" s="81">
        <f t="shared" si="61"/>
        <v>56</v>
      </c>
      <c r="F95" s="81">
        <f t="shared" si="61"/>
        <v>106</v>
      </c>
      <c r="G95" s="81">
        <f t="shared" si="61"/>
        <v>2912</v>
      </c>
      <c r="H95" s="81">
        <f t="shared" si="61"/>
        <v>5512</v>
      </c>
      <c r="I95" s="28"/>
      <c r="J95" s="82">
        <f>J85+J87+J89+J91+J93</f>
        <v>480</v>
      </c>
      <c r="K95" s="117">
        <v>6.8</v>
      </c>
    </row>
    <row r="96" spans="1:11" ht="28.5" hidden="1" x14ac:dyDescent="0.25">
      <c r="A96" s="46" t="s">
        <v>38</v>
      </c>
      <c r="B96" s="29" t="s">
        <v>22</v>
      </c>
      <c r="C96" s="28"/>
      <c r="D96" s="28"/>
      <c r="E96" s="28"/>
      <c r="F96" s="28"/>
      <c r="G96" s="28"/>
      <c r="H96" s="28"/>
      <c r="I96" s="28"/>
      <c r="J96" s="49"/>
      <c r="K96" s="117">
        <f>J96/100</f>
        <v>0</v>
      </c>
    </row>
    <row r="97" spans="1:11" ht="31.5" x14ac:dyDescent="0.25">
      <c r="A97" s="40" t="s">
        <v>39</v>
      </c>
      <c r="B97" s="29" t="s">
        <v>22</v>
      </c>
      <c r="C97" s="28">
        <v>1</v>
      </c>
      <c r="D97" s="28">
        <v>5</v>
      </c>
      <c r="E97" s="28">
        <v>24</v>
      </c>
      <c r="F97" s="28">
        <v>24</v>
      </c>
      <c r="G97" s="28">
        <v>1248</v>
      </c>
      <c r="H97" s="28">
        <v>1248</v>
      </c>
      <c r="I97" s="28">
        <v>24</v>
      </c>
      <c r="J97" s="49">
        <v>120</v>
      </c>
      <c r="K97" s="117">
        <f>J97/100</f>
        <v>1.2</v>
      </c>
    </row>
    <row r="98" spans="1:11" ht="63" hidden="1" x14ac:dyDescent="0.25">
      <c r="A98" s="47" t="s">
        <v>40</v>
      </c>
      <c r="B98" s="29"/>
      <c r="C98" s="83">
        <f>C96</f>
        <v>0</v>
      </c>
      <c r="D98" s="83">
        <f t="shared" ref="D98:E98" si="62">D96</f>
        <v>0</v>
      </c>
      <c r="E98" s="83">
        <f t="shared" si="62"/>
        <v>0</v>
      </c>
      <c r="F98" s="83">
        <f>F96</f>
        <v>0</v>
      </c>
      <c r="G98" s="83">
        <f t="shared" ref="G98:I98" si="63">G96</f>
        <v>0</v>
      </c>
      <c r="H98" s="83">
        <f t="shared" si="63"/>
        <v>0</v>
      </c>
      <c r="I98" s="83">
        <f t="shared" si="63"/>
        <v>0</v>
      </c>
      <c r="J98" s="82">
        <f>I98*D98</f>
        <v>0</v>
      </c>
      <c r="K98" s="117">
        <f>E98*C98/18</f>
        <v>0</v>
      </c>
    </row>
    <row r="99" spans="1:11" ht="47.25" x14ac:dyDescent="0.25">
      <c r="A99" s="47" t="s">
        <v>41</v>
      </c>
      <c r="B99" s="29"/>
      <c r="C99" s="81">
        <f>C97</f>
        <v>1</v>
      </c>
      <c r="D99" s="81">
        <f t="shared" ref="D99:H99" si="64">D97</f>
        <v>5</v>
      </c>
      <c r="E99" s="81">
        <f t="shared" si="64"/>
        <v>24</v>
      </c>
      <c r="F99" s="81">
        <f t="shared" si="64"/>
        <v>24</v>
      </c>
      <c r="G99" s="81">
        <f t="shared" si="64"/>
        <v>1248</v>
      </c>
      <c r="H99" s="81">
        <f t="shared" si="64"/>
        <v>1248</v>
      </c>
      <c r="I99" s="81">
        <v>24</v>
      </c>
      <c r="J99" s="84">
        <f>J97</f>
        <v>120</v>
      </c>
      <c r="K99" s="117">
        <f>J99/100</f>
        <v>1.2</v>
      </c>
    </row>
    <row r="100" spans="1:11" s="93" customFormat="1" ht="16.5" thickBot="1" x14ac:dyDescent="0.3">
      <c r="A100" s="86"/>
      <c r="B100" s="87" t="s">
        <v>6</v>
      </c>
      <c r="C100" s="88">
        <f>C99+C98+C95+C94</f>
        <v>9</v>
      </c>
      <c r="D100" s="88">
        <f t="shared" ref="D100:H100" si="65">D99+D98+D95+D94</f>
        <v>86</v>
      </c>
      <c r="E100" s="88">
        <f t="shared" si="65"/>
        <v>80</v>
      </c>
      <c r="F100" s="88">
        <f t="shared" si="65"/>
        <v>130</v>
      </c>
      <c r="G100" s="88">
        <f t="shared" si="65"/>
        <v>4160</v>
      </c>
      <c r="H100" s="88">
        <f t="shared" si="65"/>
        <v>6760</v>
      </c>
      <c r="I100" s="88"/>
      <c r="J100" s="89">
        <f>J99+J98+J95+J94</f>
        <v>600</v>
      </c>
      <c r="K100" s="118">
        <f t="shared" ref="K100" si="66">K99+K98+K95+K94</f>
        <v>8</v>
      </c>
    </row>
    <row r="101" spans="1:11" s="94" customFormat="1" ht="16.5" thickBot="1" x14ac:dyDescent="0.3">
      <c r="A101" s="150" t="s">
        <v>10</v>
      </c>
      <c r="B101" s="151"/>
      <c r="C101" s="91">
        <f>C100+C83+C74</f>
        <v>18</v>
      </c>
      <c r="D101" s="91">
        <f t="shared" ref="D101:H101" si="67">D100+D83+D74</f>
        <v>202</v>
      </c>
      <c r="E101" s="91">
        <f t="shared" si="67"/>
        <v>101</v>
      </c>
      <c r="F101" s="91">
        <f t="shared" si="67"/>
        <v>196</v>
      </c>
      <c r="G101" s="91">
        <f t="shared" si="67"/>
        <v>5252</v>
      </c>
      <c r="H101" s="91">
        <f t="shared" si="67"/>
        <v>10192</v>
      </c>
      <c r="I101" s="91"/>
      <c r="J101" s="85">
        <f>J100+J83+J74</f>
        <v>600</v>
      </c>
      <c r="K101" s="119">
        <f t="shared" ref="K101" si="68">K100+K83+K74</f>
        <v>10.75</v>
      </c>
    </row>
    <row r="104" spans="1:11" ht="23.25" x14ac:dyDescent="0.35">
      <c r="A104" s="71" t="s">
        <v>132</v>
      </c>
      <c r="B104" s="1"/>
      <c r="E104" s="77"/>
      <c r="F104" s="77"/>
      <c r="G104" s="77"/>
    </row>
    <row r="105" spans="1:11" ht="47.25" x14ac:dyDescent="0.25">
      <c r="A105" s="44" t="s">
        <v>36</v>
      </c>
      <c r="B105" s="44" t="s">
        <v>42</v>
      </c>
      <c r="C105" s="44" t="s">
        <v>7</v>
      </c>
      <c r="D105" s="44" t="s">
        <v>61</v>
      </c>
      <c r="E105" s="44" t="s">
        <v>54</v>
      </c>
      <c r="F105" s="44" t="s">
        <v>52</v>
      </c>
      <c r="G105" s="44" t="s">
        <v>55</v>
      </c>
      <c r="H105" s="44" t="s">
        <v>53</v>
      </c>
      <c r="I105" s="44" t="s">
        <v>56</v>
      </c>
      <c r="J105" s="45" t="s">
        <v>9</v>
      </c>
      <c r="K105" s="111" t="s">
        <v>44</v>
      </c>
    </row>
    <row r="106" spans="1:11" ht="15.75" x14ac:dyDescent="0.25">
      <c r="A106" s="46" t="s">
        <v>37</v>
      </c>
      <c r="B106" s="29" t="s">
        <v>35</v>
      </c>
      <c r="C106" s="40">
        <v>1</v>
      </c>
      <c r="D106" s="40">
        <v>18</v>
      </c>
      <c r="E106" s="40">
        <v>6</v>
      </c>
      <c r="F106" s="40">
        <v>6</v>
      </c>
      <c r="G106" s="40">
        <v>312</v>
      </c>
      <c r="H106" s="40">
        <v>312</v>
      </c>
      <c r="I106" s="40"/>
      <c r="J106" s="45"/>
      <c r="K106" s="112">
        <f>E106*C106/24</f>
        <v>0.25</v>
      </c>
    </row>
    <row r="107" spans="1:11" ht="15.75" x14ac:dyDescent="0.25">
      <c r="A107" s="146" t="s">
        <v>49</v>
      </c>
      <c r="B107" s="147"/>
      <c r="C107" s="51">
        <f>C106</f>
        <v>1</v>
      </c>
      <c r="D107" s="51">
        <f t="shared" ref="D107:J107" si="69">D106</f>
        <v>18</v>
      </c>
      <c r="E107" s="51">
        <f t="shared" si="69"/>
        <v>6</v>
      </c>
      <c r="F107" s="51">
        <f t="shared" si="69"/>
        <v>6</v>
      </c>
      <c r="G107" s="51">
        <f t="shared" si="69"/>
        <v>312</v>
      </c>
      <c r="H107" s="51">
        <f t="shared" si="69"/>
        <v>312</v>
      </c>
      <c r="I107" s="51">
        <f t="shared" si="69"/>
        <v>0</v>
      </c>
      <c r="J107" s="52">
        <f t="shared" si="69"/>
        <v>0</v>
      </c>
      <c r="K107" s="112">
        <f>E107*C107/24</f>
        <v>0.25</v>
      </c>
    </row>
    <row r="108" spans="1:11" ht="28.5" hidden="1" x14ac:dyDescent="0.25">
      <c r="A108" s="46" t="s">
        <v>38</v>
      </c>
      <c r="B108" s="29" t="s">
        <v>29</v>
      </c>
      <c r="C108" s="28"/>
      <c r="D108" s="28"/>
      <c r="E108" s="28"/>
      <c r="F108" s="28"/>
      <c r="G108" s="28"/>
      <c r="H108" s="28"/>
      <c r="I108" s="41"/>
      <c r="J108" s="49"/>
      <c r="K108" s="112">
        <f>E108*C108/18</f>
        <v>0</v>
      </c>
    </row>
    <row r="109" spans="1:11" ht="31.5" x14ac:dyDescent="0.25">
      <c r="A109" s="40" t="s">
        <v>39</v>
      </c>
      <c r="B109" s="29" t="s">
        <v>29</v>
      </c>
      <c r="C109" s="31">
        <v>3</v>
      </c>
      <c r="D109" s="31">
        <v>52</v>
      </c>
      <c r="E109" s="31">
        <v>6</v>
      </c>
      <c r="F109" s="31">
        <v>18</v>
      </c>
      <c r="G109" s="31">
        <v>312</v>
      </c>
      <c r="H109" s="31">
        <v>936</v>
      </c>
      <c r="I109" s="31"/>
      <c r="J109" s="50"/>
      <c r="K109" s="112">
        <f>E109*C109/24</f>
        <v>0.75</v>
      </c>
    </row>
    <row r="110" spans="1:11" ht="15.75" x14ac:dyDescent="0.25">
      <c r="A110" s="148" t="s">
        <v>45</v>
      </c>
      <c r="B110" s="148"/>
      <c r="C110" s="78">
        <f>C108+C109</f>
        <v>3</v>
      </c>
      <c r="D110" s="78">
        <f t="shared" ref="D110:F110" si="70">D108+D109</f>
        <v>52</v>
      </c>
      <c r="E110" s="78">
        <f t="shared" si="70"/>
        <v>6</v>
      </c>
      <c r="F110" s="78">
        <f t="shared" si="70"/>
        <v>18</v>
      </c>
      <c r="G110" s="78">
        <f>G108+G109</f>
        <v>312</v>
      </c>
      <c r="H110" s="78">
        <f t="shared" ref="H110:J110" si="71">H108+H109</f>
        <v>936</v>
      </c>
      <c r="I110" s="78">
        <f t="shared" si="71"/>
        <v>0</v>
      </c>
      <c r="J110" s="78">
        <f t="shared" si="71"/>
        <v>0</v>
      </c>
      <c r="K110" s="113">
        <f>K108+K109</f>
        <v>0.75</v>
      </c>
    </row>
    <row r="111" spans="1:11" ht="28.5" hidden="1" x14ac:dyDescent="0.25">
      <c r="A111" s="46" t="s">
        <v>38</v>
      </c>
      <c r="B111" s="32" t="s">
        <v>27</v>
      </c>
      <c r="C111" s="30"/>
      <c r="D111" s="30"/>
      <c r="E111" s="30"/>
      <c r="F111" s="30"/>
      <c r="G111" s="30"/>
      <c r="H111" s="30"/>
      <c r="I111" s="54"/>
      <c r="J111" s="53"/>
      <c r="K111" s="112">
        <f>E111*C111/18</f>
        <v>0</v>
      </c>
    </row>
    <row r="112" spans="1:11" ht="31.5" x14ac:dyDescent="0.25">
      <c r="A112" s="40" t="s">
        <v>39</v>
      </c>
      <c r="B112" s="32" t="s">
        <v>27</v>
      </c>
      <c r="C112" s="31">
        <v>1</v>
      </c>
      <c r="D112" s="31">
        <v>19</v>
      </c>
      <c r="E112" s="31">
        <v>9</v>
      </c>
      <c r="F112" s="31">
        <v>9</v>
      </c>
      <c r="G112" s="31">
        <v>468</v>
      </c>
      <c r="H112" s="31">
        <v>468</v>
      </c>
      <c r="I112" s="31"/>
      <c r="J112" s="50"/>
      <c r="K112" s="112">
        <f>E112*C112/24</f>
        <v>0.375</v>
      </c>
    </row>
    <row r="113" spans="1:11" ht="15.75" x14ac:dyDescent="0.25">
      <c r="A113" s="148" t="s">
        <v>46</v>
      </c>
      <c r="B113" s="148"/>
      <c r="C113" s="78">
        <f>C111+C112</f>
        <v>1</v>
      </c>
      <c r="D113" s="78">
        <f t="shared" ref="D113" si="72">D111+D112</f>
        <v>19</v>
      </c>
      <c r="E113" s="78">
        <f t="shared" ref="E113" si="73">E111+E112</f>
        <v>9</v>
      </c>
      <c r="F113" s="78">
        <f t="shared" ref="F113" si="74">F111+F112</f>
        <v>9</v>
      </c>
      <c r="G113" s="78">
        <f t="shared" ref="G113" si="75">G111+G112</f>
        <v>468</v>
      </c>
      <c r="H113" s="78">
        <f t="shared" ref="H113" si="76">H111+H112</f>
        <v>468</v>
      </c>
      <c r="I113" s="78">
        <f t="shared" ref="I113" si="77">I111+I112</f>
        <v>0</v>
      </c>
      <c r="J113" s="78">
        <f t="shared" ref="J113" si="78">J111+J112</f>
        <v>0</v>
      </c>
      <c r="K113" s="113">
        <f>K111+K112</f>
        <v>0.375</v>
      </c>
    </row>
    <row r="114" spans="1:11" ht="63" hidden="1" x14ac:dyDescent="0.25">
      <c r="A114" s="47" t="s">
        <v>40</v>
      </c>
      <c r="B114" s="32" t="s">
        <v>47</v>
      </c>
      <c r="C114" s="57">
        <f>C108+C111</f>
        <v>0</v>
      </c>
      <c r="D114" s="57">
        <f t="shared" ref="D114:K115" si="79">D108+D111</f>
        <v>0</v>
      </c>
      <c r="E114" s="57">
        <f t="shared" si="79"/>
        <v>0</v>
      </c>
      <c r="F114" s="57">
        <f t="shared" si="79"/>
        <v>0</v>
      </c>
      <c r="G114" s="57">
        <f t="shared" si="79"/>
        <v>0</v>
      </c>
      <c r="H114" s="57">
        <f t="shared" si="79"/>
        <v>0</v>
      </c>
      <c r="I114" s="57">
        <f t="shared" si="79"/>
        <v>0</v>
      </c>
      <c r="J114" s="57">
        <f t="shared" si="79"/>
        <v>0</v>
      </c>
      <c r="K114" s="114">
        <f t="shared" si="79"/>
        <v>0</v>
      </c>
    </row>
    <row r="115" spans="1:11" ht="47.25" x14ac:dyDescent="0.25">
      <c r="A115" s="47" t="s">
        <v>41</v>
      </c>
      <c r="B115" s="32" t="s">
        <v>47</v>
      </c>
      <c r="C115" s="58">
        <f>C109+C112</f>
        <v>4</v>
      </c>
      <c r="D115" s="58">
        <f t="shared" ref="D115:J115" si="80">D109+D112</f>
        <v>71</v>
      </c>
      <c r="E115" s="58">
        <f t="shared" si="80"/>
        <v>15</v>
      </c>
      <c r="F115" s="58">
        <f t="shared" si="80"/>
        <v>27</v>
      </c>
      <c r="G115" s="58">
        <f t="shared" si="80"/>
        <v>780</v>
      </c>
      <c r="H115" s="58">
        <f t="shared" si="80"/>
        <v>1404</v>
      </c>
      <c r="I115" s="58">
        <f t="shared" si="80"/>
        <v>0</v>
      </c>
      <c r="J115" s="58">
        <f t="shared" si="80"/>
        <v>0</v>
      </c>
      <c r="K115" s="115">
        <f t="shared" si="79"/>
        <v>1.125</v>
      </c>
    </row>
    <row r="116" spans="1:11" ht="16.5" thickBot="1" x14ac:dyDescent="0.3">
      <c r="A116" s="149" t="s">
        <v>48</v>
      </c>
      <c r="B116" s="149"/>
      <c r="C116" s="56">
        <f>C114+C115</f>
        <v>4</v>
      </c>
      <c r="D116" s="56">
        <f t="shared" ref="D116:J116" si="81">D114+D115</f>
        <v>71</v>
      </c>
      <c r="E116" s="56">
        <f t="shared" si="81"/>
        <v>15</v>
      </c>
      <c r="F116" s="56">
        <f t="shared" si="81"/>
        <v>27</v>
      </c>
      <c r="G116" s="56">
        <f t="shared" si="81"/>
        <v>780</v>
      </c>
      <c r="H116" s="56">
        <f t="shared" si="81"/>
        <v>1404</v>
      </c>
      <c r="I116" s="56">
        <f t="shared" si="81"/>
        <v>0</v>
      </c>
      <c r="J116" s="56">
        <f t="shared" si="81"/>
        <v>0</v>
      </c>
      <c r="K116" s="116">
        <f>K114+K115</f>
        <v>1.125</v>
      </c>
    </row>
    <row r="117" spans="1:11" ht="28.5" hidden="1" x14ac:dyDescent="0.25">
      <c r="A117" s="46" t="s">
        <v>38</v>
      </c>
      <c r="B117" s="33" t="s">
        <v>24</v>
      </c>
      <c r="C117" s="30"/>
      <c r="D117" s="30"/>
      <c r="E117" s="30"/>
      <c r="F117" s="30"/>
      <c r="G117" s="30"/>
      <c r="H117" s="30"/>
      <c r="I117" s="30"/>
      <c r="J117" s="49"/>
      <c r="K117" s="117">
        <f t="shared" ref="K117" si="82">E117*C117/18</f>
        <v>0</v>
      </c>
    </row>
    <row r="118" spans="1:11" ht="31.5" x14ac:dyDescent="0.25">
      <c r="A118" s="40" t="s">
        <v>39</v>
      </c>
      <c r="B118" s="33" t="s">
        <v>24</v>
      </c>
      <c r="C118" s="30">
        <v>1</v>
      </c>
      <c r="D118" s="30">
        <v>16</v>
      </c>
      <c r="E118" s="30">
        <v>12</v>
      </c>
      <c r="F118" s="30">
        <v>12</v>
      </c>
      <c r="G118" s="30">
        <v>624</v>
      </c>
      <c r="H118" s="30">
        <v>624</v>
      </c>
      <c r="I118" s="30"/>
      <c r="J118" s="49"/>
      <c r="K118" s="117">
        <f>E118*C118/24</f>
        <v>0.5</v>
      </c>
    </row>
    <row r="119" spans="1:11" ht="28.5" hidden="1" x14ac:dyDescent="0.25">
      <c r="A119" s="46" t="s">
        <v>38</v>
      </c>
      <c r="B119" s="29" t="s">
        <v>25</v>
      </c>
      <c r="C119" s="28"/>
      <c r="D119" s="28"/>
      <c r="E119" s="28"/>
      <c r="F119" s="28"/>
      <c r="G119" s="28"/>
      <c r="H119" s="28"/>
      <c r="I119" s="28"/>
      <c r="J119" s="49"/>
      <c r="K119" s="117">
        <f>E119*C119/18</f>
        <v>0</v>
      </c>
    </row>
    <row r="120" spans="1:11" ht="31.5" x14ac:dyDescent="0.25">
      <c r="A120" s="40" t="s">
        <v>39</v>
      </c>
      <c r="B120" s="29" t="s">
        <v>25</v>
      </c>
      <c r="C120" s="28">
        <v>1</v>
      </c>
      <c r="D120" s="28">
        <v>11</v>
      </c>
      <c r="E120" s="28">
        <v>12</v>
      </c>
      <c r="F120" s="28">
        <v>12</v>
      </c>
      <c r="G120" s="28">
        <v>624</v>
      </c>
      <c r="H120" s="28">
        <v>624</v>
      </c>
      <c r="I120" s="28"/>
      <c r="J120" s="49"/>
      <c r="K120" s="117">
        <f>E120*C120/24</f>
        <v>0.5</v>
      </c>
    </row>
    <row r="121" spans="1:11" ht="28.5" hidden="1" x14ac:dyDescent="0.25">
      <c r="A121" s="46" t="s">
        <v>38</v>
      </c>
      <c r="B121" s="29" t="s">
        <v>26</v>
      </c>
      <c r="C121" s="28"/>
      <c r="D121" s="28"/>
      <c r="E121" s="28"/>
      <c r="F121" s="28"/>
      <c r="G121" s="28"/>
      <c r="H121" s="28"/>
      <c r="I121" s="80"/>
      <c r="J121" s="82">
        <f>I121*D121</f>
        <v>0</v>
      </c>
      <c r="K121" s="117">
        <f>J121/100</f>
        <v>0</v>
      </c>
    </row>
    <row r="122" spans="1:11" ht="31.5" x14ac:dyDescent="0.25">
      <c r="A122" s="40" t="s">
        <v>39</v>
      </c>
      <c r="B122" s="29" t="s">
        <v>26</v>
      </c>
      <c r="C122" s="28">
        <v>2</v>
      </c>
      <c r="D122" s="28">
        <v>22</v>
      </c>
      <c r="E122" s="28">
        <v>18</v>
      </c>
      <c r="F122" s="28">
        <v>36</v>
      </c>
      <c r="G122" s="28">
        <v>936</v>
      </c>
      <c r="H122" s="28">
        <v>1872</v>
      </c>
      <c r="I122" s="28">
        <v>15</v>
      </c>
      <c r="J122" s="82">
        <f t="shared" ref="J122:J126" si="83">I122*D122</f>
        <v>330</v>
      </c>
      <c r="K122" s="117">
        <f t="shared" ref="K122:K126" si="84">J122/100</f>
        <v>3.3</v>
      </c>
    </row>
    <row r="123" spans="1:11" ht="28.5" hidden="1" x14ac:dyDescent="0.25">
      <c r="A123" s="46" t="s">
        <v>38</v>
      </c>
      <c r="B123" s="29" t="s">
        <v>30</v>
      </c>
      <c r="C123" s="28"/>
      <c r="D123" s="28"/>
      <c r="E123" s="28"/>
      <c r="F123" s="28"/>
      <c r="G123" s="28"/>
      <c r="H123" s="28"/>
      <c r="I123" s="28"/>
      <c r="J123" s="82">
        <f t="shared" si="83"/>
        <v>0</v>
      </c>
      <c r="K123" s="117">
        <f t="shared" si="84"/>
        <v>0</v>
      </c>
    </row>
    <row r="124" spans="1:11" ht="31.5" x14ac:dyDescent="0.25">
      <c r="A124" s="40" t="s">
        <v>39</v>
      </c>
      <c r="B124" s="29" t="s">
        <v>30</v>
      </c>
      <c r="C124" s="28"/>
      <c r="D124" s="28"/>
      <c r="E124" s="28"/>
      <c r="F124" s="28"/>
      <c r="G124" s="28"/>
      <c r="H124" s="28"/>
      <c r="I124" s="28"/>
      <c r="J124" s="82">
        <f t="shared" si="83"/>
        <v>0</v>
      </c>
      <c r="K124" s="117">
        <f t="shared" si="84"/>
        <v>0</v>
      </c>
    </row>
    <row r="125" spans="1:11" ht="28.5" hidden="1" x14ac:dyDescent="0.25">
      <c r="A125" s="46" t="s">
        <v>38</v>
      </c>
      <c r="B125" s="29" t="s">
        <v>28</v>
      </c>
      <c r="C125" s="28"/>
      <c r="D125" s="28"/>
      <c r="E125" s="28"/>
      <c r="F125" s="28"/>
      <c r="G125" s="28"/>
      <c r="H125" s="28"/>
      <c r="I125" s="28"/>
      <c r="J125" s="82">
        <f t="shared" si="83"/>
        <v>0</v>
      </c>
      <c r="K125" s="117">
        <f t="shared" si="84"/>
        <v>0</v>
      </c>
    </row>
    <row r="126" spans="1:11" ht="31.5" x14ac:dyDescent="0.25">
      <c r="A126" s="40" t="s">
        <v>39</v>
      </c>
      <c r="B126" s="29" t="s">
        <v>28</v>
      </c>
      <c r="C126" s="28"/>
      <c r="D126" s="28"/>
      <c r="E126" s="28"/>
      <c r="F126" s="28"/>
      <c r="G126" s="28"/>
      <c r="H126" s="28"/>
      <c r="I126" s="28"/>
      <c r="J126" s="82">
        <f t="shared" si="83"/>
        <v>0</v>
      </c>
      <c r="K126" s="117">
        <f t="shared" si="84"/>
        <v>0</v>
      </c>
    </row>
    <row r="127" spans="1:11" ht="63" hidden="1" x14ac:dyDescent="0.25">
      <c r="A127" s="47" t="s">
        <v>40</v>
      </c>
      <c r="B127" s="29"/>
      <c r="C127" s="83">
        <f>C117+C119+C121+C123+C125</f>
        <v>0</v>
      </c>
      <c r="D127" s="83">
        <f t="shared" ref="D127:H127" si="85">D117+D119+D121+D123+D125</f>
        <v>0</v>
      </c>
      <c r="E127" s="83">
        <f t="shared" si="85"/>
        <v>0</v>
      </c>
      <c r="F127" s="83">
        <f t="shared" si="85"/>
        <v>0</v>
      </c>
      <c r="G127" s="83">
        <f t="shared" si="85"/>
        <v>0</v>
      </c>
      <c r="H127" s="83">
        <f t="shared" si="85"/>
        <v>0</v>
      </c>
      <c r="I127" s="28"/>
      <c r="J127" s="82">
        <f>J121+J125+J123+J119+J117</f>
        <v>0</v>
      </c>
      <c r="K127" s="117">
        <f>K117+K119+K121+K123+K125</f>
        <v>0</v>
      </c>
    </row>
    <row r="128" spans="1:11" ht="47.25" x14ac:dyDescent="0.25">
      <c r="A128" s="47" t="s">
        <v>41</v>
      </c>
      <c r="B128" s="29"/>
      <c r="C128" s="81">
        <f>C118+C120+C122+C124+C126</f>
        <v>4</v>
      </c>
      <c r="D128" s="81">
        <f t="shared" ref="D128:H128" si="86">D118+D120+D122+D124+D126</f>
        <v>49</v>
      </c>
      <c r="E128" s="81">
        <f t="shared" si="86"/>
        <v>42</v>
      </c>
      <c r="F128" s="81">
        <f t="shared" si="86"/>
        <v>60</v>
      </c>
      <c r="G128" s="81">
        <f t="shared" si="86"/>
        <v>2184</v>
      </c>
      <c r="H128" s="81">
        <f t="shared" si="86"/>
        <v>3120</v>
      </c>
      <c r="I128" s="28"/>
      <c r="J128" s="82">
        <f>J118+J120+J122+J124+J126</f>
        <v>330</v>
      </c>
      <c r="K128" s="117">
        <f>K118+K120+K122+K124+K126</f>
        <v>4.3</v>
      </c>
    </row>
    <row r="129" spans="1:11" ht="28.5" hidden="1" x14ac:dyDescent="0.25">
      <c r="A129" s="46" t="s">
        <v>38</v>
      </c>
      <c r="B129" s="29" t="s">
        <v>22</v>
      </c>
      <c r="C129" s="28"/>
      <c r="D129" s="28"/>
      <c r="E129" s="28"/>
      <c r="F129" s="28"/>
      <c r="G129" s="28"/>
      <c r="H129" s="28"/>
      <c r="I129" s="28"/>
      <c r="J129" s="49"/>
      <c r="K129" s="117">
        <f>J129/100</f>
        <v>0</v>
      </c>
    </row>
    <row r="130" spans="1:11" ht="31.5" x14ac:dyDescent="0.25">
      <c r="A130" s="40" t="s">
        <v>39</v>
      </c>
      <c r="B130" s="29" t="s">
        <v>22</v>
      </c>
      <c r="C130" s="28"/>
      <c r="D130" s="28"/>
      <c r="E130" s="28"/>
      <c r="F130" s="28"/>
      <c r="G130" s="28"/>
      <c r="H130" s="28"/>
      <c r="I130" s="28"/>
      <c r="J130" s="49"/>
      <c r="K130" s="117">
        <f>J130/100</f>
        <v>0</v>
      </c>
    </row>
    <row r="131" spans="1:11" ht="63" hidden="1" x14ac:dyDescent="0.25">
      <c r="A131" s="47" t="s">
        <v>40</v>
      </c>
      <c r="B131" s="29"/>
      <c r="C131" s="83">
        <f>C129</f>
        <v>0</v>
      </c>
      <c r="D131" s="83">
        <f t="shared" ref="D131:E131" si="87">D129</f>
        <v>0</v>
      </c>
      <c r="E131" s="83">
        <f t="shared" si="87"/>
        <v>0</v>
      </c>
      <c r="F131" s="83">
        <f>F129</f>
        <v>0</v>
      </c>
      <c r="G131" s="83">
        <f t="shared" ref="G131:I131" si="88">G129</f>
        <v>0</v>
      </c>
      <c r="H131" s="83">
        <f t="shared" si="88"/>
        <v>0</v>
      </c>
      <c r="I131" s="83">
        <f t="shared" si="88"/>
        <v>0</v>
      </c>
      <c r="J131" s="82">
        <f t="shared" ref="J131:J132" si="89">I131*D131</f>
        <v>0</v>
      </c>
      <c r="K131" s="117">
        <f>E131*C131/18</f>
        <v>0</v>
      </c>
    </row>
    <row r="132" spans="1:11" ht="47.25" x14ac:dyDescent="0.25">
      <c r="A132" s="47" t="s">
        <v>41</v>
      </c>
      <c r="B132" s="29"/>
      <c r="C132" s="81">
        <f>C130</f>
        <v>0</v>
      </c>
      <c r="D132" s="81">
        <f t="shared" ref="D132:H132" si="90">D130</f>
        <v>0</v>
      </c>
      <c r="E132" s="81">
        <f t="shared" si="90"/>
        <v>0</v>
      </c>
      <c r="F132" s="81">
        <f t="shared" si="90"/>
        <v>0</v>
      </c>
      <c r="G132" s="81">
        <f t="shared" si="90"/>
        <v>0</v>
      </c>
      <c r="H132" s="81">
        <f t="shared" si="90"/>
        <v>0</v>
      </c>
      <c r="I132" s="81"/>
      <c r="J132" s="84">
        <f t="shared" si="89"/>
        <v>0</v>
      </c>
      <c r="K132" s="117">
        <f>J132/100</f>
        <v>0</v>
      </c>
    </row>
    <row r="133" spans="1:11" s="93" customFormat="1" ht="16.5" thickBot="1" x14ac:dyDescent="0.3">
      <c r="A133" s="86"/>
      <c r="B133" s="87" t="s">
        <v>6</v>
      </c>
      <c r="C133" s="88">
        <f>C132+C131+C128+C127</f>
        <v>4</v>
      </c>
      <c r="D133" s="88">
        <f t="shared" ref="D133:H133" si="91">D132+D131+D128+D127</f>
        <v>49</v>
      </c>
      <c r="E133" s="88">
        <f t="shared" si="91"/>
        <v>42</v>
      </c>
      <c r="F133" s="88">
        <f t="shared" si="91"/>
        <v>60</v>
      </c>
      <c r="G133" s="88">
        <f t="shared" si="91"/>
        <v>2184</v>
      </c>
      <c r="H133" s="88">
        <f t="shared" si="91"/>
        <v>3120</v>
      </c>
      <c r="I133" s="88"/>
      <c r="J133" s="89">
        <f>J132+J131+J128+J127</f>
        <v>330</v>
      </c>
      <c r="K133" s="118">
        <f t="shared" ref="K133" si="92">K132+K131+K128+K127</f>
        <v>4.3</v>
      </c>
    </row>
    <row r="134" spans="1:11" s="94" customFormat="1" ht="16.5" thickBot="1" x14ac:dyDescent="0.3">
      <c r="A134" s="150" t="s">
        <v>10</v>
      </c>
      <c r="B134" s="151"/>
      <c r="C134" s="91">
        <f>C133+C116+C107</f>
        <v>9</v>
      </c>
      <c r="D134" s="91">
        <f t="shared" ref="D134:H134" si="93">D133+D116+D107</f>
        <v>138</v>
      </c>
      <c r="E134" s="91">
        <f t="shared" si="93"/>
        <v>63</v>
      </c>
      <c r="F134" s="91">
        <f t="shared" si="93"/>
        <v>93</v>
      </c>
      <c r="G134" s="91">
        <f t="shared" si="93"/>
        <v>3276</v>
      </c>
      <c r="H134" s="91">
        <f t="shared" si="93"/>
        <v>4836</v>
      </c>
      <c r="I134" s="91"/>
      <c r="J134" s="85">
        <f>J133+J116+J107</f>
        <v>330</v>
      </c>
      <c r="K134" s="119">
        <f t="shared" ref="K134" si="94">K133+K116+K107</f>
        <v>5.6749999999999998</v>
      </c>
    </row>
    <row r="137" spans="1:11" ht="23.25" x14ac:dyDescent="0.35">
      <c r="A137" s="71" t="s">
        <v>133</v>
      </c>
      <c r="B137" s="1"/>
      <c r="E137" s="77"/>
      <c r="F137" s="77"/>
      <c r="G137" s="77"/>
    </row>
    <row r="138" spans="1:11" ht="47.25" x14ac:dyDescent="0.25">
      <c r="A138" s="44" t="s">
        <v>36</v>
      </c>
      <c r="B138" s="44" t="s">
        <v>42</v>
      </c>
      <c r="C138" s="44" t="s">
        <v>7</v>
      </c>
      <c r="D138" s="44" t="s">
        <v>61</v>
      </c>
      <c r="E138" s="44" t="s">
        <v>54</v>
      </c>
      <c r="F138" s="44" t="s">
        <v>52</v>
      </c>
      <c r="G138" s="44" t="s">
        <v>55</v>
      </c>
      <c r="H138" s="44" t="s">
        <v>53</v>
      </c>
      <c r="I138" s="44" t="s">
        <v>56</v>
      </c>
      <c r="J138" s="45" t="s">
        <v>9</v>
      </c>
      <c r="K138" s="111" t="s">
        <v>44</v>
      </c>
    </row>
    <row r="139" spans="1:11" ht="15.75" x14ac:dyDescent="0.25">
      <c r="A139" s="46" t="s">
        <v>37</v>
      </c>
      <c r="B139" s="29" t="s">
        <v>35</v>
      </c>
      <c r="C139" s="40">
        <v>2</v>
      </c>
      <c r="D139" s="40">
        <v>31</v>
      </c>
      <c r="E139" s="40">
        <v>6</v>
      </c>
      <c r="F139" s="40">
        <v>12</v>
      </c>
      <c r="G139" s="40">
        <v>312</v>
      </c>
      <c r="H139" s="40">
        <v>624</v>
      </c>
      <c r="I139" s="40"/>
      <c r="J139" s="45"/>
      <c r="K139" s="112">
        <f>E139*C139/24</f>
        <v>0.5</v>
      </c>
    </row>
    <row r="140" spans="1:11" ht="15.75" x14ac:dyDescent="0.25">
      <c r="A140" s="146" t="s">
        <v>49</v>
      </c>
      <c r="B140" s="147"/>
      <c r="C140" s="51">
        <f>C139</f>
        <v>2</v>
      </c>
      <c r="D140" s="51">
        <f t="shared" ref="D140:J140" si="95">D139</f>
        <v>31</v>
      </c>
      <c r="E140" s="51">
        <f t="shared" si="95"/>
        <v>6</v>
      </c>
      <c r="F140" s="51">
        <f t="shared" si="95"/>
        <v>12</v>
      </c>
      <c r="G140" s="51">
        <f t="shared" si="95"/>
        <v>312</v>
      </c>
      <c r="H140" s="51">
        <f t="shared" si="95"/>
        <v>624</v>
      </c>
      <c r="I140" s="51">
        <f t="shared" si="95"/>
        <v>0</v>
      </c>
      <c r="J140" s="52">
        <f t="shared" si="95"/>
        <v>0</v>
      </c>
      <c r="K140" s="112">
        <v>0.5</v>
      </c>
    </row>
    <row r="141" spans="1:11" ht="28.5" hidden="1" x14ac:dyDescent="0.25">
      <c r="A141" s="46" t="s">
        <v>38</v>
      </c>
      <c r="B141" s="29" t="s">
        <v>29</v>
      </c>
      <c r="C141" s="28"/>
      <c r="D141" s="28"/>
      <c r="E141" s="28"/>
      <c r="F141" s="28"/>
      <c r="G141" s="28"/>
      <c r="H141" s="28"/>
      <c r="I141" s="41"/>
      <c r="J141" s="49"/>
      <c r="K141" s="112">
        <f>E141*C141/18</f>
        <v>0</v>
      </c>
    </row>
    <row r="142" spans="1:11" ht="31.5" x14ac:dyDescent="0.25">
      <c r="A142" s="40" t="s">
        <v>39</v>
      </c>
      <c r="B142" s="29" t="s">
        <v>29</v>
      </c>
      <c r="C142" s="31">
        <v>5</v>
      </c>
      <c r="D142" s="31">
        <v>87</v>
      </c>
      <c r="E142" s="31">
        <v>6</v>
      </c>
      <c r="F142" s="31">
        <v>30</v>
      </c>
      <c r="G142" s="31">
        <v>312</v>
      </c>
      <c r="H142" s="31">
        <v>1560</v>
      </c>
      <c r="I142" s="31"/>
      <c r="J142" s="50"/>
      <c r="K142" s="112">
        <f>E142*C142/24</f>
        <v>1.25</v>
      </c>
    </row>
    <row r="143" spans="1:11" ht="15.75" x14ac:dyDescent="0.25">
      <c r="A143" s="148" t="s">
        <v>45</v>
      </c>
      <c r="B143" s="148"/>
      <c r="C143" s="78">
        <f>C141+C142</f>
        <v>5</v>
      </c>
      <c r="D143" s="78">
        <f t="shared" ref="D143:F143" si="96">D141+D142</f>
        <v>87</v>
      </c>
      <c r="E143" s="78">
        <f t="shared" si="96"/>
        <v>6</v>
      </c>
      <c r="F143" s="78">
        <f t="shared" si="96"/>
        <v>30</v>
      </c>
      <c r="G143" s="78">
        <f>G141+G142</f>
        <v>312</v>
      </c>
      <c r="H143" s="78">
        <f t="shared" ref="H143:J143" si="97">H141+H142</f>
        <v>1560</v>
      </c>
      <c r="I143" s="78">
        <f t="shared" si="97"/>
        <v>0</v>
      </c>
      <c r="J143" s="78">
        <f t="shared" si="97"/>
        <v>0</v>
      </c>
      <c r="K143" s="113">
        <f>K141+K142</f>
        <v>1.25</v>
      </c>
    </row>
    <row r="144" spans="1:11" ht="28.5" hidden="1" x14ac:dyDescent="0.25">
      <c r="A144" s="46" t="s">
        <v>38</v>
      </c>
      <c r="B144" s="32" t="s">
        <v>27</v>
      </c>
      <c r="C144" s="30"/>
      <c r="D144" s="30"/>
      <c r="E144" s="30"/>
      <c r="F144" s="30"/>
      <c r="G144" s="30"/>
      <c r="H144" s="30"/>
      <c r="I144" s="54"/>
      <c r="J144" s="53"/>
      <c r="K144" s="112">
        <f>E144*C144/18</f>
        <v>0</v>
      </c>
    </row>
    <row r="145" spans="1:11" ht="31.5" x14ac:dyDescent="0.25">
      <c r="A145" s="40" t="s">
        <v>39</v>
      </c>
      <c r="B145" s="32" t="s">
        <v>27</v>
      </c>
      <c r="C145" s="31">
        <v>4</v>
      </c>
      <c r="D145" s="31">
        <v>53</v>
      </c>
      <c r="E145" s="31">
        <v>9</v>
      </c>
      <c r="F145" s="31">
        <v>36</v>
      </c>
      <c r="G145" s="31">
        <v>468</v>
      </c>
      <c r="H145" s="31">
        <v>1872</v>
      </c>
      <c r="I145" s="31"/>
      <c r="J145" s="50"/>
      <c r="K145" s="112">
        <f>E145*C145/24</f>
        <v>1.5</v>
      </c>
    </row>
    <row r="146" spans="1:11" ht="15.75" x14ac:dyDescent="0.25">
      <c r="A146" s="148" t="s">
        <v>46</v>
      </c>
      <c r="B146" s="148"/>
      <c r="C146" s="78">
        <f>C144+C145</f>
        <v>4</v>
      </c>
      <c r="D146" s="78">
        <f t="shared" ref="D146" si="98">D144+D145</f>
        <v>53</v>
      </c>
      <c r="E146" s="78">
        <f t="shared" ref="E146" si="99">E144+E145</f>
        <v>9</v>
      </c>
      <c r="F146" s="78">
        <f t="shared" ref="F146" si="100">F144+F145</f>
        <v>36</v>
      </c>
      <c r="G146" s="78">
        <f t="shared" ref="G146" si="101">G144+G145</f>
        <v>468</v>
      </c>
      <c r="H146" s="78">
        <f t="shared" ref="H146" si="102">H144+H145</f>
        <v>1872</v>
      </c>
      <c r="I146" s="78">
        <f t="shared" ref="I146" si="103">I144+I145</f>
        <v>0</v>
      </c>
      <c r="J146" s="78">
        <f t="shared" ref="J146" si="104">J144+J145</f>
        <v>0</v>
      </c>
      <c r="K146" s="112">
        <f>K144+K145</f>
        <v>1.5</v>
      </c>
    </row>
    <row r="147" spans="1:11" ht="63" hidden="1" x14ac:dyDescent="0.25">
      <c r="A147" s="47" t="s">
        <v>40</v>
      </c>
      <c r="B147" s="32" t="s">
        <v>47</v>
      </c>
      <c r="C147" s="57">
        <f>C141+C144</f>
        <v>0</v>
      </c>
      <c r="D147" s="57">
        <f t="shared" ref="D147:K148" si="105">D141+D144</f>
        <v>0</v>
      </c>
      <c r="E147" s="57">
        <f t="shared" si="105"/>
        <v>0</v>
      </c>
      <c r="F147" s="57">
        <f t="shared" si="105"/>
        <v>0</v>
      </c>
      <c r="G147" s="57">
        <f t="shared" si="105"/>
        <v>0</v>
      </c>
      <c r="H147" s="57">
        <f t="shared" si="105"/>
        <v>0</v>
      </c>
      <c r="I147" s="57">
        <f t="shared" si="105"/>
        <v>0</v>
      </c>
      <c r="J147" s="57">
        <f t="shared" si="105"/>
        <v>0</v>
      </c>
      <c r="K147" s="114">
        <f t="shared" si="105"/>
        <v>0</v>
      </c>
    </row>
    <row r="148" spans="1:11" ht="47.25" x14ac:dyDescent="0.25">
      <c r="A148" s="47" t="s">
        <v>41</v>
      </c>
      <c r="B148" s="32" t="s">
        <v>47</v>
      </c>
      <c r="C148" s="58">
        <f>C142+C145</f>
        <v>9</v>
      </c>
      <c r="D148" s="58">
        <f t="shared" ref="D148:J148" si="106">D142+D145</f>
        <v>140</v>
      </c>
      <c r="E148" s="58">
        <f t="shared" si="106"/>
        <v>15</v>
      </c>
      <c r="F148" s="58">
        <f t="shared" si="106"/>
        <v>66</v>
      </c>
      <c r="G148" s="58">
        <f t="shared" si="106"/>
        <v>780</v>
      </c>
      <c r="H148" s="58">
        <f t="shared" si="106"/>
        <v>3432</v>
      </c>
      <c r="I148" s="58">
        <f t="shared" si="106"/>
        <v>0</v>
      </c>
      <c r="J148" s="58">
        <f t="shared" si="106"/>
        <v>0</v>
      </c>
      <c r="K148" s="115">
        <f t="shared" si="105"/>
        <v>2.75</v>
      </c>
    </row>
    <row r="149" spans="1:11" ht="16.5" thickBot="1" x14ac:dyDescent="0.3">
      <c r="A149" s="149" t="s">
        <v>48</v>
      </c>
      <c r="B149" s="149"/>
      <c r="C149" s="56">
        <f>C147+C148</f>
        <v>9</v>
      </c>
      <c r="D149" s="56">
        <f t="shared" ref="D149:J149" si="107">D147+D148</f>
        <v>140</v>
      </c>
      <c r="E149" s="56">
        <f t="shared" si="107"/>
        <v>15</v>
      </c>
      <c r="F149" s="56">
        <f t="shared" si="107"/>
        <v>66</v>
      </c>
      <c r="G149" s="56">
        <f t="shared" si="107"/>
        <v>780</v>
      </c>
      <c r="H149" s="56">
        <f t="shared" si="107"/>
        <v>3432</v>
      </c>
      <c r="I149" s="56">
        <f t="shared" si="107"/>
        <v>0</v>
      </c>
      <c r="J149" s="56">
        <f t="shared" si="107"/>
        <v>0</v>
      </c>
      <c r="K149" s="116">
        <f>K147+K148</f>
        <v>2.75</v>
      </c>
    </row>
    <row r="150" spans="1:11" ht="28.5" hidden="1" x14ac:dyDescent="0.25">
      <c r="A150" s="46" t="s">
        <v>38</v>
      </c>
      <c r="B150" s="33" t="s">
        <v>24</v>
      </c>
      <c r="C150" s="30"/>
      <c r="D150" s="30"/>
      <c r="E150" s="30"/>
      <c r="F150" s="30"/>
      <c r="G150" s="30"/>
      <c r="H150" s="30"/>
      <c r="I150" s="30"/>
      <c r="J150" s="49"/>
      <c r="K150" s="117">
        <f t="shared" ref="K150" si="108">E150*C150/18</f>
        <v>0</v>
      </c>
    </row>
    <row r="151" spans="1:11" ht="31.5" x14ac:dyDescent="0.25">
      <c r="A151" s="40" t="s">
        <v>39</v>
      </c>
      <c r="B151" s="33" t="s">
        <v>24</v>
      </c>
      <c r="C151" s="30">
        <v>1</v>
      </c>
      <c r="D151" s="30">
        <v>16</v>
      </c>
      <c r="E151" s="30">
        <v>12</v>
      </c>
      <c r="F151" s="30">
        <v>12</v>
      </c>
      <c r="G151" s="30">
        <v>624</v>
      </c>
      <c r="H151" s="30">
        <v>624</v>
      </c>
      <c r="I151" s="30"/>
      <c r="J151" s="49"/>
      <c r="K151" s="117">
        <f>E151*C151/24</f>
        <v>0.5</v>
      </c>
    </row>
    <row r="152" spans="1:11" ht="28.5" hidden="1" x14ac:dyDescent="0.25">
      <c r="A152" s="46" t="s">
        <v>38</v>
      </c>
      <c r="B152" s="29" t="s">
        <v>25</v>
      </c>
      <c r="C152" s="28"/>
      <c r="D152" s="28"/>
      <c r="E152" s="28"/>
      <c r="F152" s="28"/>
      <c r="G152" s="28"/>
      <c r="H152" s="28"/>
      <c r="I152" s="28"/>
      <c r="J152" s="49"/>
      <c r="K152" s="117">
        <f>E152*C152/18</f>
        <v>0</v>
      </c>
    </row>
    <row r="153" spans="1:11" ht="31.5" x14ac:dyDescent="0.25">
      <c r="A153" s="40" t="s">
        <v>39</v>
      </c>
      <c r="B153" s="29" t="s">
        <v>25</v>
      </c>
      <c r="C153" s="28">
        <v>2</v>
      </c>
      <c r="D153" s="28">
        <v>22</v>
      </c>
      <c r="E153" s="28">
        <v>12</v>
      </c>
      <c r="F153" s="28">
        <v>24</v>
      </c>
      <c r="G153" s="28">
        <v>624</v>
      </c>
      <c r="H153" s="28">
        <v>1248</v>
      </c>
      <c r="I153" s="28"/>
      <c r="J153" s="49"/>
      <c r="K153" s="117">
        <f>E153*C153/24</f>
        <v>1</v>
      </c>
    </row>
    <row r="154" spans="1:11" ht="28.5" hidden="1" x14ac:dyDescent="0.25">
      <c r="A154" s="46" t="s">
        <v>38</v>
      </c>
      <c r="B154" s="29" t="s">
        <v>26</v>
      </c>
      <c r="C154" s="28"/>
      <c r="D154" s="28"/>
      <c r="E154" s="28"/>
      <c r="F154" s="28"/>
      <c r="G154" s="28"/>
      <c r="H154" s="28"/>
      <c r="I154" s="80"/>
      <c r="J154" s="82">
        <f>I154*D154</f>
        <v>0</v>
      </c>
      <c r="K154" s="117"/>
    </row>
    <row r="155" spans="1:11" ht="31.5" x14ac:dyDescent="0.25">
      <c r="A155" s="40" t="s">
        <v>39</v>
      </c>
      <c r="B155" s="29" t="s">
        <v>26</v>
      </c>
      <c r="C155" s="28">
        <v>3</v>
      </c>
      <c r="D155" s="28">
        <v>32</v>
      </c>
      <c r="E155" s="28">
        <v>18</v>
      </c>
      <c r="F155" s="28">
        <v>54</v>
      </c>
      <c r="G155" s="28">
        <v>936</v>
      </c>
      <c r="H155" s="28">
        <v>2808</v>
      </c>
      <c r="I155" s="28">
        <v>15</v>
      </c>
      <c r="J155" s="82">
        <f t="shared" ref="J155:J159" si="109">I155*D155</f>
        <v>480</v>
      </c>
      <c r="K155" s="117">
        <f t="shared" ref="K155:K159" si="110">J155/100</f>
        <v>4.8</v>
      </c>
    </row>
    <row r="156" spans="1:11" ht="28.5" hidden="1" x14ac:dyDescent="0.25">
      <c r="A156" s="46" t="s">
        <v>38</v>
      </c>
      <c r="B156" s="29" t="s">
        <v>30</v>
      </c>
      <c r="C156" s="28"/>
      <c r="D156" s="28"/>
      <c r="E156" s="28"/>
      <c r="F156" s="28"/>
      <c r="G156" s="28"/>
      <c r="H156" s="28"/>
      <c r="I156" s="28"/>
      <c r="J156" s="82">
        <f t="shared" si="109"/>
        <v>0</v>
      </c>
      <c r="K156" s="117">
        <f t="shared" si="110"/>
        <v>0</v>
      </c>
    </row>
    <row r="157" spans="1:11" ht="31.5" x14ac:dyDescent="0.25">
      <c r="A157" s="40" t="s">
        <v>39</v>
      </c>
      <c r="B157" s="29" t="s">
        <v>30</v>
      </c>
      <c r="C157" s="28"/>
      <c r="D157" s="28"/>
      <c r="E157" s="28"/>
      <c r="F157" s="28"/>
      <c r="G157" s="28"/>
      <c r="H157" s="28"/>
      <c r="I157" s="28"/>
      <c r="J157" s="82">
        <f t="shared" si="109"/>
        <v>0</v>
      </c>
      <c r="K157" s="117">
        <f t="shared" si="110"/>
        <v>0</v>
      </c>
    </row>
    <row r="158" spans="1:11" ht="28.5" hidden="1" x14ac:dyDescent="0.25">
      <c r="A158" s="46" t="s">
        <v>38</v>
      </c>
      <c r="B158" s="29" t="s">
        <v>28</v>
      </c>
      <c r="C158" s="28"/>
      <c r="D158" s="28"/>
      <c r="E158" s="28"/>
      <c r="F158" s="28"/>
      <c r="G158" s="28"/>
      <c r="H158" s="28"/>
      <c r="I158" s="28"/>
      <c r="J158" s="82">
        <f t="shared" si="109"/>
        <v>0</v>
      </c>
      <c r="K158" s="117">
        <f t="shared" si="110"/>
        <v>0</v>
      </c>
    </row>
    <row r="159" spans="1:11" ht="31.5" x14ac:dyDescent="0.25">
      <c r="A159" s="40" t="s">
        <v>39</v>
      </c>
      <c r="B159" s="29" t="s">
        <v>28</v>
      </c>
      <c r="C159" s="28"/>
      <c r="D159" s="28"/>
      <c r="E159" s="28"/>
      <c r="F159" s="28"/>
      <c r="G159" s="28"/>
      <c r="H159" s="28"/>
      <c r="I159" s="28"/>
      <c r="J159" s="82">
        <f t="shared" si="109"/>
        <v>0</v>
      </c>
      <c r="K159" s="117">
        <f t="shared" si="110"/>
        <v>0</v>
      </c>
    </row>
    <row r="160" spans="1:11" ht="63" hidden="1" x14ac:dyDescent="0.25">
      <c r="A160" s="47" t="s">
        <v>40</v>
      </c>
      <c r="B160" s="29"/>
      <c r="C160" s="83">
        <f>C150+C152+C154+C156+C158</f>
        <v>0</v>
      </c>
      <c r="D160" s="83">
        <f t="shared" ref="D160:H160" si="111">D150+D152+D154+D156+D158</f>
        <v>0</v>
      </c>
      <c r="E160" s="83">
        <f t="shared" si="111"/>
        <v>0</v>
      </c>
      <c r="F160" s="83">
        <f t="shared" si="111"/>
        <v>0</v>
      </c>
      <c r="G160" s="83">
        <f t="shared" si="111"/>
        <v>0</v>
      </c>
      <c r="H160" s="83">
        <f t="shared" si="111"/>
        <v>0</v>
      </c>
      <c r="I160" s="28"/>
      <c r="J160" s="82">
        <f>J154+J158+J156+J152+J150</f>
        <v>0</v>
      </c>
      <c r="K160" s="117"/>
    </row>
    <row r="161" spans="1:11" ht="47.25" x14ac:dyDescent="0.25">
      <c r="A161" s="47" t="s">
        <v>41</v>
      </c>
      <c r="B161" s="29"/>
      <c r="C161" s="81">
        <f>C151+C153+C155+C157+C159</f>
        <v>6</v>
      </c>
      <c r="D161" s="81">
        <f t="shared" ref="D161:H161" si="112">D151+D153+D155+D157+D159</f>
        <v>70</v>
      </c>
      <c r="E161" s="81">
        <f t="shared" si="112"/>
        <v>42</v>
      </c>
      <c r="F161" s="81">
        <f t="shared" si="112"/>
        <v>90</v>
      </c>
      <c r="G161" s="81">
        <f t="shared" si="112"/>
        <v>2184</v>
      </c>
      <c r="H161" s="81">
        <f t="shared" si="112"/>
        <v>4680</v>
      </c>
      <c r="I161" s="28"/>
      <c r="J161" s="82">
        <f>J151+J153+J155+J157+J159</f>
        <v>480</v>
      </c>
      <c r="K161" s="117">
        <f>K151+K153+K155+K157+K159</f>
        <v>6.3</v>
      </c>
    </row>
    <row r="162" spans="1:11" ht="28.5" hidden="1" x14ac:dyDescent="0.25">
      <c r="A162" s="46" t="s">
        <v>38</v>
      </c>
      <c r="B162" s="29" t="s">
        <v>22</v>
      </c>
      <c r="C162" s="28"/>
      <c r="D162" s="28"/>
      <c r="E162" s="28"/>
      <c r="F162" s="28"/>
      <c r="G162" s="28"/>
      <c r="H162" s="28"/>
      <c r="I162" s="28"/>
      <c r="J162" s="49"/>
      <c r="K162" s="117">
        <f>J162/100</f>
        <v>0</v>
      </c>
    </row>
    <row r="163" spans="1:11" ht="31.5" x14ac:dyDescent="0.25">
      <c r="A163" s="40" t="s">
        <v>39</v>
      </c>
      <c r="B163" s="29" t="s">
        <v>22</v>
      </c>
      <c r="C163" s="28">
        <v>1</v>
      </c>
      <c r="D163" s="28">
        <v>2</v>
      </c>
      <c r="E163" s="28">
        <v>24</v>
      </c>
      <c r="F163" s="28">
        <v>24</v>
      </c>
      <c r="G163" s="28">
        <v>1248</v>
      </c>
      <c r="H163" s="28">
        <v>1248</v>
      </c>
      <c r="I163" s="28">
        <v>24</v>
      </c>
      <c r="J163" s="49">
        <v>64</v>
      </c>
      <c r="K163" s="117">
        <f>J163/100</f>
        <v>0.64</v>
      </c>
    </row>
    <row r="164" spans="1:11" ht="63" hidden="1" x14ac:dyDescent="0.25">
      <c r="A164" s="47" t="s">
        <v>40</v>
      </c>
      <c r="B164" s="29"/>
      <c r="C164" s="83">
        <f>C162</f>
        <v>0</v>
      </c>
      <c r="D164" s="83">
        <f t="shared" ref="D164:E164" si="113">D162</f>
        <v>0</v>
      </c>
      <c r="E164" s="83">
        <f t="shared" si="113"/>
        <v>0</v>
      </c>
      <c r="F164" s="83">
        <f>F162</f>
        <v>0</v>
      </c>
      <c r="G164" s="83">
        <f t="shared" ref="G164:I164" si="114">G162</f>
        <v>0</v>
      </c>
      <c r="H164" s="83">
        <f t="shared" si="114"/>
        <v>0</v>
      </c>
      <c r="I164" s="83">
        <f t="shared" si="114"/>
        <v>0</v>
      </c>
      <c r="J164" s="82">
        <f t="shared" ref="J164" si="115">I164*D164</f>
        <v>0</v>
      </c>
      <c r="K164" s="117">
        <f>E164*C164/18</f>
        <v>0</v>
      </c>
    </row>
    <row r="165" spans="1:11" ht="47.25" x14ac:dyDescent="0.25">
      <c r="A165" s="47" t="s">
        <v>41</v>
      </c>
      <c r="B165" s="29"/>
      <c r="C165" s="81">
        <f>C163</f>
        <v>1</v>
      </c>
      <c r="D165" s="81">
        <f t="shared" ref="D165:H165" si="116">D163</f>
        <v>2</v>
      </c>
      <c r="E165" s="81">
        <f t="shared" si="116"/>
        <v>24</v>
      </c>
      <c r="F165" s="81">
        <f t="shared" si="116"/>
        <v>24</v>
      </c>
      <c r="G165" s="81">
        <f t="shared" si="116"/>
        <v>1248</v>
      </c>
      <c r="H165" s="81">
        <f t="shared" si="116"/>
        <v>1248</v>
      </c>
      <c r="I165" s="81">
        <v>24</v>
      </c>
      <c r="J165" s="84">
        <v>64</v>
      </c>
      <c r="K165" s="117">
        <f>J165/100</f>
        <v>0.64</v>
      </c>
    </row>
    <row r="166" spans="1:11" s="93" customFormat="1" ht="16.5" thickBot="1" x14ac:dyDescent="0.3">
      <c r="A166" s="86"/>
      <c r="B166" s="87" t="s">
        <v>6</v>
      </c>
      <c r="C166" s="88">
        <f>C165+C164+C161+C160</f>
        <v>7</v>
      </c>
      <c r="D166" s="88">
        <f t="shared" ref="D166:H166" si="117">D165+D164+D161+D160</f>
        <v>72</v>
      </c>
      <c r="E166" s="88">
        <f t="shared" si="117"/>
        <v>66</v>
      </c>
      <c r="F166" s="88">
        <f t="shared" si="117"/>
        <v>114</v>
      </c>
      <c r="G166" s="88">
        <f t="shared" si="117"/>
        <v>3432</v>
      </c>
      <c r="H166" s="88">
        <f t="shared" si="117"/>
        <v>5928</v>
      </c>
      <c r="I166" s="88"/>
      <c r="J166" s="89">
        <f>J165+J164+J161+J160</f>
        <v>544</v>
      </c>
      <c r="K166" s="118">
        <f t="shared" ref="K166" si="118">K165+K164+K161+K160</f>
        <v>6.9399999999999995</v>
      </c>
    </row>
    <row r="167" spans="1:11" s="94" customFormat="1" ht="16.5" thickBot="1" x14ac:dyDescent="0.3">
      <c r="A167" s="150" t="s">
        <v>10</v>
      </c>
      <c r="B167" s="151"/>
      <c r="C167" s="91">
        <f>C166+C149+C140</f>
        <v>18</v>
      </c>
      <c r="D167" s="91">
        <f t="shared" ref="D167:H167" si="119">D166+D149+D140</f>
        <v>243</v>
      </c>
      <c r="E167" s="91">
        <f t="shared" si="119"/>
        <v>87</v>
      </c>
      <c r="F167" s="91">
        <f t="shared" si="119"/>
        <v>192</v>
      </c>
      <c r="G167" s="91">
        <f t="shared" si="119"/>
        <v>4524</v>
      </c>
      <c r="H167" s="91">
        <f t="shared" si="119"/>
        <v>9984</v>
      </c>
      <c r="I167" s="91"/>
      <c r="J167" s="85">
        <f>J166+J149+J140</f>
        <v>544</v>
      </c>
      <c r="K167" s="119">
        <f t="shared" ref="K167" si="120">K166+K149+K140</f>
        <v>10.19</v>
      </c>
    </row>
    <row r="169" spans="1:11" ht="23.25" x14ac:dyDescent="0.35">
      <c r="A169" s="71" t="s">
        <v>134</v>
      </c>
      <c r="B169" s="1"/>
      <c r="E169" s="77"/>
      <c r="F169" s="77"/>
      <c r="G169" s="77"/>
    </row>
    <row r="170" spans="1:11" ht="47.25" x14ac:dyDescent="0.25">
      <c r="A170" s="44" t="s">
        <v>36</v>
      </c>
      <c r="B170" s="44" t="s">
        <v>42</v>
      </c>
      <c r="C170" s="44" t="s">
        <v>7</v>
      </c>
      <c r="D170" s="44" t="s">
        <v>61</v>
      </c>
      <c r="E170" s="44" t="s">
        <v>54</v>
      </c>
      <c r="F170" s="44" t="s">
        <v>52</v>
      </c>
      <c r="G170" s="44" t="s">
        <v>55</v>
      </c>
      <c r="H170" s="44" t="s">
        <v>53</v>
      </c>
      <c r="I170" s="44" t="s">
        <v>56</v>
      </c>
      <c r="J170" s="45" t="s">
        <v>9</v>
      </c>
      <c r="K170" s="111" t="s">
        <v>44</v>
      </c>
    </row>
    <row r="171" spans="1:11" ht="15.75" x14ac:dyDescent="0.25">
      <c r="A171" s="46" t="s">
        <v>37</v>
      </c>
      <c r="B171" s="29" t="s">
        <v>35</v>
      </c>
      <c r="C171" s="40"/>
      <c r="D171" s="40"/>
      <c r="E171" s="40"/>
      <c r="F171" s="40"/>
      <c r="G171" s="40"/>
      <c r="H171" s="40"/>
      <c r="I171" s="40"/>
      <c r="J171" s="45"/>
      <c r="K171" s="121">
        <f>E171*C171/18</f>
        <v>0</v>
      </c>
    </row>
    <row r="172" spans="1:11" ht="15.75" x14ac:dyDescent="0.25">
      <c r="A172" s="146" t="s">
        <v>49</v>
      </c>
      <c r="B172" s="147"/>
      <c r="C172" s="51">
        <f>C171</f>
        <v>0</v>
      </c>
      <c r="D172" s="51">
        <f t="shared" ref="D172:J172" si="121">D171</f>
        <v>0</v>
      </c>
      <c r="E172" s="51">
        <f t="shared" si="121"/>
        <v>0</v>
      </c>
      <c r="F172" s="51">
        <f t="shared" si="121"/>
        <v>0</v>
      </c>
      <c r="G172" s="51">
        <f t="shared" si="121"/>
        <v>0</v>
      </c>
      <c r="H172" s="51">
        <f t="shared" si="121"/>
        <v>0</v>
      </c>
      <c r="I172" s="51">
        <f t="shared" si="121"/>
        <v>0</v>
      </c>
      <c r="J172" s="52">
        <f t="shared" si="121"/>
        <v>0</v>
      </c>
      <c r="K172" s="121">
        <f>E172*C172/18</f>
        <v>0</v>
      </c>
    </row>
    <row r="173" spans="1:11" ht="28.5" hidden="1" x14ac:dyDescent="0.25">
      <c r="A173" s="46" t="s">
        <v>38</v>
      </c>
      <c r="B173" s="29" t="s">
        <v>29</v>
      </c>
      <c r="C173" s="28"/>
      <c r="D173" s="28"/>
      <c r="E173" s="28"/>
      <c r="F173" s="28"/>
      <c r="G173" s="28"/>
      <c r="H173" s="28"/>
      <c r="I173" s="41"/>
      <c r="J173" s="49"/>
      <c r="K173" s="112">
        <f>E173*C173/18</f>
        <v>0</v>
      </c>
    </row>
    <row r="174" spans="1:11" ht="31.5" x14ac:dyDescent="0.25">
      <c r="A174" s="40" t="s">
        <v>39</v>
      </c>
      <c r="B174" s="29" t="s">
        <v>29</v>
      </c>
      <c r="C174" s="31">
        <v>4</v>
      </c>
      <c r="D174" s="31">
        <v>98</v>
      </c>
      <c r="E174" s="31">
        <v>6</v>
      </c>
      <c r="F174" s="31">
        <v>24</v>
      </c>
      <c r="G174" s="31">
        <v>312</v>
      </c>
      <c r="H174" s="31">
        <v>936</v>
      </c>
      <c r="I174" s="31"/>
      <c r="J174" s="50"/>
      <c r="K174" s="112">
        <f>E174*C174/24</f>
        <v>1</v>
      </c>
    </row>
    <row r="175" spans="1:11" ht="15.75" x14ac:dyDescent="0.25">
      <c r="A175" s="148" t="s">
        <v>45</v>
      </c>
      <c r="B175" s="148"/>
      <c r="C175" s="78">
        <f>C173+C174</f>
        <v>4</v>
      </c>
      <c r="D175" s="78">
        <f t="shared" ref="D175:F175" si="122">D173+D174</f>
        <v>98</v>
      </c>
      <c r="E175" s="78">
        <f t="shared" si="122"/>
        <v>6</v>
      </c>
      <c r="F175" s="78">
        <f t="shared" si="122"/>
        <v>24</v>
      </c>
      <c r="G175" s="78">
        <f>G173+G174</f>
        <v>312</v>
      </c>
      <c r="H175" s="78">
        <f t="shared" ref="H175:J175" si="123">H173+H174</f>
        <v>936</v>
      </c>
      <c r="I175" s="78">
        <f t="shared" si="123"/>
        <v>0</v>
      </c>
      <c r="J175" s="78">
        <f t="shared" si="123"/>
        <v>0</v>
      </c>
      <c r="K175" s="113">
        <f>K173+K174</f>
        <v>1</v>
      </c>
    </row>
    <row r="176" spans="1:11" ht="28.5" hidden="1" x14ac:dyDescent="0.25">
      <c r="A176" s="46" t="s">
        <v>38</v>
      </c>
      <c r="B176" s="32" t="s">
        <v>27</v>
      </c>
      <c r="C176" s="30"/>
      <c r="D176" s="30"/>
      <c r="E176" s="30"/>
      <c r="F176" s="30"/>
      <c r="G176" s="30"/>
      <c r="H176" s="30"/>
      <c r="I176" s="54"/>
      <c r="J176" s="53"/>
      <c r="K176" s="112">
        <f>E176*C176/18</f>
        <v>0</v>
      </c>
    </row>
    <row r="177" spans="1:11" ht="31.5" x14ac:dyDescent="0.25">
      <c r="A177" s="40" t="s">
        <v>39</v>
      </c>
      <c r="B177" s="32" t="s">
        <v>27</v>
      </c>
      <c r="C177" s="31"/>
      <c r="D177" s="31"/>
      <c r="E177" s="31"/>
      <c r="F177" s="31"/>
      <c r="G177" s="31"/>
      <c r="H177" s="31"/>
      <c r="I177" s="31"/>
      <c r="J177" s="50"/>
      <c r="K177" s="112">
        <f>E177*C177/24</f>
        <v>0</v>
      </c>
    </row>
    <row r="178" spans="1:11" ht="15.75" x14ac:dyDescent="0.25">
      <c r="A178" s="148" t="s">
        <v>46</v>
      </c>
      <c r="B178" s="148"/>
      <c r="C178" s="78">
        <f>C176+C177</f>
        <v>0</v>
      </c>
      <c r="D178" s="78">
        <f t="shared" ref="D178" si="124">D176+D177</f>
        <v>0</v>
      </c>
      <c r="E178" s="78">
        <f t="shared" ref="E178" si="125">E176+E177</f>
        <v>0</v>
      </c>
      <c r="F178" s="78">
        <f t="shared" ref="F178" si="126">F176+F177</f>
        <v>0</v>
      </c>
      <c r="G178" s="78">
        <f t="shared" ref="G178" si="127">G176+G177</f>
        <v>0</v>
      </c>
      <c r="H178" s="78">
        <f t="shared" ref="H178" si="128">H176+H177</f>
        <v>0</v>
      </c>
      <c r="I178" s="78">
        <f t="shared" ref="I178" si="129">I176+I177</f>
        <v>0</v>
      </c>
      <c r="J178" s="78">
        <f t="shared" ref="J178" si="130">J176+J177</f>
        <v>0</v>
      </c>
      <c r="K178" s="112">
        <f>K176+K177</f>
        <v>0</v>
      </c>
    </row>
    <row r="179" spans="1:11" ht="63" hidden="1" x14ac:dyDescent="0.25">
      <c r="A179" s="47" t="s">
        <v>40</v>
      </c>
      <c r="B179" s="32" t="s">
        <v>47</v>
      </c>
      <c r="C179" s="57">
        <f>C173+C176</f>
        <v>0</v>
      </c>
      <c r="D179" s="57">
        <f t="shared" ref="D179:K180" si="131">D173+D176</f>
        <v>0</v>
      </c>
      <c r="E179" s="57">
        <f t="shared" si="131"/>
        <v>0</v>
      </c>
      <c r="F179" s="57">
        <f t="shared" si="131"/>
        <v>0</v>
      </c>
      <c r="G179" s="57">
        <f t="shared" si="131"/>
        <v>0</v>
      </c>
      <c r="H179" s="57">
        <f t="shared" si="131"/>
        <v>0</v>
      </c>
      <c r="I179" s="57">
        <f t="shared" si="131"/>
        <v>0</v>
      </c>
      <c r="J179" s="57">
        <f t="shared" si="131"/>
        <v>0</v>
      </c>
      <c r="K179" s="114">
        <f t="shared" si="131"/>
        <v>0</v>
      </c>
    </row>
    <row r="180" spans="1:11" ht="47.25" x14ac:dyDescent="0.25">
      <c r="A180" s="47" t="s">
        <v>41</v>
      </c>
      <c r="B180" s="32" t="s">
        <v>47</v>
      </c>
      <c r="C180" s="58">
        <f>C174+C177</f>
        <v>4</v>
      </c>
      <c r="D180" s="58">
        <f t="shared" ref="D180:J180" si="132">D174+D177</f>
        <v>98</v>
      </c>
      <c r="E180" s="58">
        <f t="shared" si="132"/>
        <v>6</v>
      </c>
      <c r="F180" s="58">
        <f t="shared" si="132"/>
        <v>24</v>
      </c>
      <c r="G180" s="58">
        <f t="shared" si="132"/>
        <v>312</v>
      </c>
      <c r="H180" s="58">
        <f t="shared" si="132"/>
        <v>936</v>
      </c>
      <c r="I180" s="58">
        <f t="shared" si="132"/>
        <v>0</v>
      </c>
      <c r="J180" s="58">
        <f t="shared" si="132"/>
        <v>0</v>
      </c>
      <c r="K180" s="115">
        <f t="shared" si="131"/>
        <v>1</v>
      </c>
    </row>
    <row r="181" spans="1:11" ht="16.5" thickBot="1" x14ac:dyDescent="0.3">
      <c r="A181" s="149" t="s">
        <v>48</v>
      </c>
      <c r="B181" s="149"/>
      <c r="C181" s="56">
        <f>C179+C180</f>
        <v>4</v>
      </c>
      <c r="D181" s="56">
        <f t="shared" ref="D181:J181" si="133">D179+D180</f>
        <v>98</v>
      </c>
      <c r="E181" s="56">
        <f t="shared" si="133"/>
        <v>6</v>
      </c>
      <c r="F181" s="56">
        <f t="shared" si="133"/>
        <v>24</v>
      </c>
      <c r="G181" s="56">
        <f t="shared" si="133"/>
        <v>312</v>
      </c>
      <c r="H181" s="56">
        <f t="shared" si="133"/>
        <v>936</v>
      </c>
      <c r="I181" s="56">
        <f t="shared" si="133"/>
        <v>0</v>
      </c>
      <c r="J181" s="56">
        <f t="shared" si="133"/>
        <v>0</v>
      </c>
      <c r="K181" s="116">
        <f>K179+K180</f>
        <v>1</v>
      </c>
    </row>
    <row r="182" spans="1:11" ht="28.5" hidden="1" x14ac:dyDescent="0.25">
      <c r="A182" s="46" t="s">
        <v>38</v>
      </c>
      <c r="B182" s="33" t="s">
        <v>24</v>
      </c>
      <c r="C182" s="30"/>
      <c r="D182" s="30"/>
      <c r="E182" s="30"/>
      <c r="F182" s="30"/>
      <c r="G182" s="30"/>
      <c r="H182" s="30"/>
      <c r="I182" s="30"/>
      <c r="J182" s="49"/>
      <c r="K182" s="117">
        <f t="shared" ref="K182" si="134">E182*C182/18</f>
        <v>0</v>
      </c>
    </row>
    <row r="183" spans="1:11" ht="31.5" x14ac:dyDescent="0.25">
      <c r="A183" s="40" t="s">
        <v>39</v>
      </c>
      <c r="B183" s="33" t="s">
        <v>24</v>
      </c>
      <c r="C183" s="30">
        <v>1</v>
      </c>
      <c r="D183" s="30">
        <v>27</v>
      </c>
      <c r="E183" s="30">
        <v>10</v>
      </c>
      <c r="F183" s="30">
        <v>10</v>
      </c>
      <c r="G183" s="30">
        <v>520</v>
      </c>
      <c r="H183" s="30">
        <v>520</v>
      </c>
      <c r="I183" s="30"/>
      <c r="J183" s="49"/>
      <c r="K183" s="117">
        <f>E183*C183/24</f>
        <v>0.41666666666666669</v>
      </c>
    </row>
    <row r="184" spans="1:11" ht="28.5" hidden="1" x14ac:dyDescent="0.25">
      <c r="A184" s="46" t="s">
        <v>38</v>
      </c>
      <c r="B184" s="29" t="s">
        <v>25</v>
      </c>
      <c r="C184" s="28"/>
      <c r="D184" s="28"/>
      <c r="E184" s="28"/>
      <c r="F184" s="28"/>
      <c r="G184" s="28"/>
      <c r="H184" s="28"/>
      <c r="I184" s="28"/>
      <c r="J184" s="49"/>
      <c r="K184" s="117">
        <f>E184*C184/18</f>
        <v>0</v>
      </c>
    </row>
    <row r="185" spans="1:11" ht="31.5" x14ac:dyDescent="0.25">
      <c r="A185" s="40" t="s">
        <v>39</v>
      </c>
      <c r="B185" s="29" t="s">
        <v>25</v>
      </c>
      <c r="C185" s="28"/>
      <c r="D185" s="28"/>
      <c r="E185" s="28"/>
      <c r="F185" s="28"/>
      <c r="G185" s="28"/>
      <c r="H185" s="28"/>
      <c r="I185" s="28"/>
      <c r="J185" s="49"/>
      <c r="K185" s="117">
        <f>E185*C185/24</f>
        <v>0</v>
      </c>
    </row>
    <row r="186" spans="1:11" ht="28.5" hidden="1" x14ac:dyDescent="0.25">
      <c r="A186" s="46" t="s">
        <v>38</v>
      </c>
      <c r="B186" s="29" t="s">
        <v>26</v>
      </c>
      <c r="C186" s="28"/>
      <c r="D186" s="28"/>
      <c r="E186" s="28"/>
      <c r="F186" s="28"/>
      <c r="G186" s="28"/>
      <c r="H186" s="28"/>
      <c r="I186" s="80"/>
      <c r="J186" s="82">
        <f>I186*D186</f>
        <v>0</v>
      </c>
      <c r="K186" s="117">
        <f>J186/100</f>
        <v>0</v>
      </c>
    </row>
    <row r="187" spans="1:11" ht="31.5" x14ac:dyDescent="0.25">
      <c r="A187" s="40" t="s">
        <v>39</v>
      </c>
      <c r="B187" s="29" t="s">
        <v>26</v>
      </c>
      <c r="C187" s="28">
        <v>2</v>
      </c>
      <c r="D187" s="28">
        <v>38</v>
      </c>
      <c r="E187" s="28">
        <v>14</v>
      </c>
      <c r="F187" s="28">
        <v>28</v>
      </c>
      <c r="G187" s="28">
        <v>728</v>
      </c>
      <c r="H187" s="28">
        <v>1456</v>
      </c>
      <c r="I187" s="28">
        <v>15</v>
      </c>
      <c r="J187" s="82">
        <f t="shared" ref="J187:J191" si="135">I187*D187</f>
        <v>570</v>
      </c>
      <c r="K187" s="117">
        <f t="shared" ref="K187:K191" si="136">J187/100</f>
        <v>5.7</v>
      </c>
    </row>
    <row r="188" spans="1:11" ht="28.5" x14ac:dyDescent="0.25">
      <c r="A188" s="46" t="s">
        <v>38</v>
      </c>
      <c r="B188" s="29" t="s">
        <v>30</v>
      </c>
      <c r="C188" s="28"/>
      <c r="D188" s="28"/>
      <c r="E188" s="28"/>
      <c r="F188" s="28"/>
      <c r="G188" s="28"/>
      <c r="H188" s="28"/>
      <c r="I188" s="28"/>
      <c r="J188" s="82">
        <f t="shared" si="135"/>
        <v>0</v>
      </c>
      <c r="K188" s="117">
        <f t="shared" si="136"/>
        <v>0</v>
      </c>
    </row>
    <row r="189" spans="1:11" ht="31.5" x14ac:dyDescent="0.25">
      <c r="A189" s="40" t="s">
        <v>39</v>
      </c>
      <c r="B189" s="29" t="s">
        <v>30</v>
      </c>
      <c r="C189" s="28"/>
      <c r="D189" s="28"/>
      <c r="E189" s="28"/>
      <c r="F189" s="28"/>
      <c r="G189" s="28"/>
      <c r="H189" s="28"/>
      <c r="I189" s="28"/>
      <c r="J189" s="82">
        <f t="shared" si="135"/>
        <v>0</v>
      </c>
      <c r="K189" s="117">
        <f t="shared" si="136"/>
        <v>0</v>
      </c>
    </row>
    <row r="190" spans="1:11" ht="28.5" hidden="1" x14ac:dyDescent="0.25">
      <c r="A190" s="46" t="s">
        <v>38</v>
      </c>
      <c r="B190" s="29" t="s">
        <v>28</v>
      </c>
      <c r="C190" s="28"/>
      <c r="D190" s="28"/>
      <c r="E190" s="28"/>
      <c r="F190" s="28"/>
      <c r="G190" s="28"/>
      <c r="H190" s="28"/>
      <c r="I190" s="28"/>
      <c r="J190" s="82">
        <f t="shared" si="135"/>
        <v>0</v>
      </c>
      <c r="K190" s="117">
        <f t="shared" si="136"/>
        <v>0</v>
      </c>
    </row>
    <row r="191" spans="1:11" ht="31.5" x14ac:dyDescent="0.25">
      <c r="A191" s="40" t="s">
        <v>39</v>
      </c>
      <c r="B191" s="29" t="s">
        <v>28</v>
      </c>
      <c r="C191" s="28"/>
      <c r="D191" s="28"/>
      <c r="E191" s="28"/>
      <c r="F191" s="28"/>
      <c r="G191" s="28"/>
      <c r="H191" s="28"/>
      <c r="I191" s="28"/>
      <c r="J191" s="82">
        <f t="shared" si="135"/>
        <v>0</v>
      </c>
      <c r="K191" s="117">
        <f t="shared" si="136"/>
        <v>0</v>
      </c>
    </row>
    <row r="192" spans="1:11" ht="63" hidden="1" x14ac:dyDescent="0.25">
      <c r="A192" s="47" t="s">
        <v>40</v>
      </c>
      <c r="B192" s="29"/>
      <c r="C192" s="83">
        <f>C182+C184+C186+C188+C190</f>
        <v>0</v>
      </c>
      <c r="D192" s="83">
        <f t="shared" ref="D192:H192" si="137">D182+D184+D186+D188+D190</f>
        <v>0</v>
      </c>
      <c r="E192" s="83">
        <f t="shared" si="137"/>
        <v>0</v>
      </c>
      <c r="F192" s="83">
        <f t="shared" si="137"/>
        <v>0</v>
      </c>
      <c r="G192" s="83">
        <f t="shared" si="137"/>
        <v>0</v>
      </c>
      <c r="H192" s="83">
        <f t="shared" si="137"/>
        <v>0</v>
      </c>
      <c r="I192" s="28"/>
      <c r="J192" s="82">
        <f>J186+J190+J188+J184+J182</f>
        <v>0</v>
      </c>
      <c r="K192" s="117">
        <f>K182+K184+K186+K188+K190</f>
        <v>0</v>
      </c>
    </row>
    <row r="193" spans="1:11" ht="47.25" x14ac:dyDescent="0.25">
      <c r="A193" s="47" t="s">
        <v>41</v>
      </c>
      <c r="B193" s="29"/>
      <c r="C193" s="81">
        <f>C183+C185+C187+C189+C191</f>
        <v>3</v>
      </c>
      <c r="D193" s="81">
        <f t="shared" ref="D193:H193" si="138">D183+D185+D187+D189+D191</f>
        <v>65</v>
      </c>
      <c r="E193" s="81">
        <f t="shared" si="138"/>
        <v>24</v>
      </c>
      <c r="F193" s="81">
        <f t="shared" si="138"/>
        <v>38</v>
      </c>
      <c r="G193" s="81">
        <f t="shared" si="138"/>
        <v>1248</v>
      </c>
      <c r="H193" s="81">
        <f t="shared" si="138"/>
        <v>1976</v>
      </c>
      <c r="I193" s="28"/>
      <c r="J193" s="82">
        <f>J183+J185+J187+J189+J191</f>
        <v>570</v>
      </c>
      <c r="K193" s="117">
        <f>K191+K189+K188+K187+K185+K183</f>
        <v>6.1166666666666671</v>
      </c>
    </row>
    <row r="194" spans="1:11" ht="28.5" hidden="1" x14ac:dyDescent="0.25">
      <c r="A194" s="46" t="s">
        <v>38</v>
      </c>
      <c r="B194" s="29" t="s">
        <v>22</v>
      </c>
      <c r="C194" s="28"/>
      <c r="D194" s="28"/>
      <c r="E194" s="28"/>
      <c r="F194" s="28"/>
      <c r="G194" s="28"/>
      <c r="H194" s="28"/>
      <c r="I194" s="28"/>
      <c r="J194" s="49"/>
      <c r="K194" s="117">
        <f>J194/100</f>
        <v>0</v>
      </c>
    </row>
    <row r="195" spans="1:11" ht="31.5" x14ac:dyDescent="0.25">
      <c r="A195" s="40" t="s">
        <v>39</v>
      </c>
      <c r="B195" s="29" t="s">
        <v>22</v>
      </c>
      <c r="C195" s="28"/>
      <c r="D195" s="28"/>
      <c r="E195" s="28"/>
      <c r="F195" s="28"/>
      <c r="G195" s="28"/>
      <c r="H195" s="28"/>
      <c r="I195" s="28"/>
      <c r="J195" s="49"/>
      <c r="K195" s="117">
        <f>J195/100</f>
        <v>0</v>
      </c>
    </row>
    <row r="196" spans="1:11" ht="63" hidden="1" x14ac:dyDescent="0.25">
      <c r="A196" s="47" t="s">
        <v>40</v>
      </c>
      <c r="B196" s="29"/>
      <c r="C196" s="83">
        <f>C194</f>
        <v>0</v>
      </c>
      <c r="D196" s="83">
        <f t="shared" ref="D196:E196" si="139">D194</f>
        <v>0</v>
      </c>
      <c r="E196" s="83">
        <f t="shared" si="139"/>
        <v>0</v>
      </c>
      <c r="F196" s="83">
        <f>F194</f>
        <v>0</v>
      </c>
      <c r="G196" s="83">
        <f t="shared" ref="G196:I196" si="140">G194</f>
        <v>0</v>
      </c>
      <c r="H196" s="83">
        <f t="shared" si="140"/>
        <v>0</v>
      </c>
      <c r="I196" s="83">
        <f t="shared" si="140"/>
        <v>0</v>
      </c>
      <c r="J196" s="82">
        <f t="shared" ref="J196" si="141">I196*D196</f>
        <v>0</v>
      </c>
      <c r="K196" s="117">
        <f>E196*C196/18</f>
        <v>0</v>
      </c>
    </row>
    <row r="197" spans="1:11" ht="47.25" x14ac:dyDescent="0.25">
      <c r="A197" s="47" t="s">
        <v>41</v>
      </c>
      <c r="B197" s="29"/>
      <c r="C197" s="81">
        <f>C195</f>
        <v>0</v>
      </c>
      <c r="D197" s="81">
        <f t="shared" ref="D197:H197" si="142">D195</f>
        <v>0</v>
      </c>
      <c r="E197" s="81">
        <f t="shared" si="142"/>
        <v>0</v>
      </c>
      <c r="F197" s="81">
        <f t="shared" si="142"/>
        <v>0</v>
      </c>
      <c r="G197" s="81">
        <f t="shared" si="142"/>
        <v>0</v>
      </c>
      <c r="H197" s="81">
        <f t="shared" si="142"/>
        <v>0</v>
      </c>
      <c r="I197" s="81"/>
      <c r="J197" s="84">
        <f>J195</f>
        <v>0</v>
      </c>
      <c r="K197" s="117">
        <f>J197/100</f>
        <v>0</v>
      </c>
    </row>
    <row r="198" spans="1:11" s="93" customFormat="1" ht="16.5" thickBot="1" x14ac:dyDescent="0.3">
      <c r="A198" s="86"/>
      <c r="B198" s="87" t="s">
        <v>6</v>
      </c>
      <c r="C198" s="88">
        <f>C197+C196+C193+C192</f>
        <v>3</v>
      </c>
      <c r="D198" s="88">
        <f t="shared" ref="D198:H198" si="143">D197+D196+D193+D192</f>
        <v>65</v>
      </c>
      <c r="E198" s="88">
        <f t="shared" si="143"/>
        <v>24</v>
      </c>
      <c r="F198" s="88">
        <f t="shared" si="143"/>
        <v>38</v>
      </c>
      <c r="G198" s="88">
        <f t="shared" si="143"/>
        <v>1248</v>
      </c>
      <c r="H198" s="88">
        <f t="shared" si="143"/>
        <v>1976</v>
      </c>
      <c r="I198" s="88"/>
      <c r="J198" s="89">
        <f>J197+J196+J193+J192</f>
        <v>570</v>
      </c>
      <c r="K198" s="118">
        <f t="shared" ref="K198" si="144">K197+K196+K193+K192</f>
        <v>6.1166666666666671</v>
      </c>
    </row>
    <row r="199" spans="1:11" s="94" customFormat="1" ht="16.5" thickBot="1" x14ac:dyDescent="0.3">
      <c r="A199" s="150" t="s">
        <v>10</v>
      </c>
      <c r="B199" s="151"/>
      <c r="C199" s="91">
        <f>C198+C181+C172</f>
        <v>7</v>
      </c>
      <c r="D199" s="91">
        <f t="shared" ref="D199:H199" si="145">D198+D181+D172</f>
        <v>163</v>
      </c>
      <c r="E199" s="91">
        <f t="shared" si="145"/>
        <v>30</v>
      </c>
      <c r="F199" s="91">
        <f t="shared" si="145"/>
        <v>62</v>
      </c>
      <c r="G199" s="91">
        <f t="shared" si="145"/>
        <v>1560</v>
      </c>
      <c r="H199" s="91">
        <f t="shared" si="145"/>
        <v>2912</v>
      </c>
      <c r="I199" s="91"/>
      <c r="J199" s="85">
        <f>J198+J181+J172</f>
        <v>570</v>
      </c>
      <c r="K199" s="119">
        <f t="shared" ref="K199" si="146">K198+K181+K172</f>
        <v>7.1166666666666671</v>
      </c>
    </row>
    <row r="202" spans="1:11" ht="23.25" x14ac:dyDescent="0.35">
      <c r="A202" s="71" t="s">
        <v>135</v>
      </c>
      <c r="B202" s="1"/>
      <c r="E202" s="77"/>
      <c r="F202" s="77"/>
      <c r="G202" s="77"/>
    </row>
    <row r="203" spans="1:11" ht="47.25" x14ac:dyDescent="0.25">
      <c r="A203" s="44" t="s">
        <v>36</v>
      </c>
      <c r="B203" s="44" t="s">
        <v>42</v>
      </c>
      <c r="C203" s="44" t="s">
        <v>7</v>
      </c>
      <c r="D203" s="44" t="s">
        <v>61</v>
      </c>
      <c r="E203" s="44" t="s">
        <v>54</v>
      </c>
      <c r="F203" s="44" t="s">
        <v>52</v>
      </c>
      <c r="G203" s="44" t="s">
        <v>55</v>
      </c>
      <c r="H203" s="44" t="s">
        <v>53</v>
      </c>
      <c r="I203" s="44" t="s">
        <v>56</v>
      </c>
      <c r="J203" s="45" t="s">
        <v>9</v>
      </c>
      <c r="K203" s="111" t="s">
        <v>44</v>
      </c>
    </row>
    <row r="204" spans="1:11" ht="15.75" x14ac:dyDescent="0.25">
      <c r="A204" s="46" t="s">
        <v>37</v>
      </c>
      <c r="B204" s="29" t="s">
        <v>35</v>
      </c>
      <c r="C204" s="40"/>
      <c r="D204" s="40"/>
      <c r="E204" s="40"/>
      <c r="F204" s="40"/>
      <c r="G204" s="40"/>
      <c r="H204" s="40"/>
      <c r="I204" s="40"/>
      <c r="J204" s="45"/>
      <c r="K204" s="112">
        <f>E204*C204/18</f>
        <v>0</v>
      </c>
    </row>
    <row r="205" spans="1:11" ht="15.75" x14ac:dyDescent="0.25">
      <c r="A205" s="146" t="s">
        <v>49</v>
      </c>
      <c r="B205" s="147"/>
      <c r="C205" s="51">
        <f>C204</f>
        <v>0</v>
      </c>
      <c r="D205" s="51">
        <f t="shared" ref="D205:J205" si="147">D204</f>
        <v>0</v>
      </c>
      <c r="E205" s="51">
        <f t="shared" si="147"/>
        <v>0</v>
      </c>
      <c r="F205" s="51">
        <f t="shared" si="147"/>
        <v>0</v>
      </c>
      <c r="G205" s="51">
        <f t="shared" si="147"/>
        <v>0</v>
      </c>
      <c r="H205" s="51">
        <f t="shared" si="147"/>
        <v>0</v>
      </c>
      <c r="I205" s="51">
        <f t="shared" si="147"/>
        <v>0</v>
      </c>
      <c r="J205" s="52">
        <f t="shared" si="147"/>
        <v>0</v>
      </c>
      <c r="K205" s="112">
        <f>E205*C205/18</f>
        <v>0</v>
      </c>
    </row>
    <row r="206" spans="1:11" ht="28.5" hidden="1" x14ac:dyDescent="0.25">
      <c r="A206" s="46" t="s">
        <v>38</v>
      </c>
      <c r="B206" s="29" t="s">
        <v>29</v>
      </c>
      <c r="C206" s="28"/>
      <c r="D206" s="28"/>
      <c r="E206" s="28"/>
      <c r="F206" s="28"/>
      <c r="G206" s="28"/>
      <c r="H206" s="28"/>
      <c r="I206" s="41"/>
      <c r="J206" s="49"/>
      <c r="K206" s="112">
        <f>E206*C206/18</f>
        <v>0</v>
      </c>
    </row>
    <row r="207" spans="1:11" ht="31.5" x14ac:dyDescent="0.25">
      <c r="A207" s="40" t="s">
        <v>39</v>
      </c>
      <c r="B207" s="29" t="s">
        <v>29</v>
      </c>
      <c r="C207" s="31">
        <v>1</v>
      </c>
      <c r="D207" s="31">
        <v>12</v>
      </c>
      <c r="E207" s="31">
        <v>6</v>
      </c>
      <c r="F207" s="31">
        <v>6</v>
      </c>
      <c r="G207" s="31">
        <v>312</v>
      </c>
      <c r="H207" s="31">
        <v>312</v>
      </c>
      <c r="I207" s="31"/>
      <c r="J207" s="50"/>
      <c r="K207" s="112">
        <f>E207*C207/24</f>
        <v>0.25</v>
      </c>
    </row>
    <row r="208" spans="1:11" ht="15.75" x14ac:dyDescent="0.25">
      <c r="A208" s="148" t="s">
        <v>45</v>
      </c>
      <c r="B208" s="148"/>
      <c r="C208" s="78">
        <f>C206+C207</f>
        <v>1</v>
      </c>
      <c r="D208" s="78">
        <f t="shared" ref="D208:F208" si="148">D206+D207</f>
        <v>12</v>
      </c>
      <c r="E208" s="78">
        <f t="shared" si="148"/>
        <v>6</v>
      </c>
      <c r="F208" s="78">
        <f t="shared" si="148"/>
        <v>6</v>
      </c>
      <c r="G208" s="78">
        <f>G206+G207</f>
        <v>312</v>
      </c>
      <c r="H208" s="78">
        <f t="shared" ref="H208:J208" si="149">H206+H207</f>
        <v>312</v>
      </c>
      <c r="I208" s="78">
        <f t="shared" si="149"/>
        <v>0</v>
      </c>
      <c r="J208" s="78">
        <f t="shared" si="149"/>
        <v>0</v>
      </c>
      <c r="K208" s="113">
        <f>K206+K207</f>
        <v>0.25</v>
      </c>
    </row>
    <row r="209" spans="1:11" ht="28.5" hidden="1" x14ac:dyDescent="0.25">
      <c r="A209" s="46" t="s">
        <v>38</v>
      </c>
      <c r="B209" s="32" t="s">
        <v>27</v>
      </c>
      <c r="C209" s="30"/>
      <c r="D209" s="30"/>
      <c r="E209" s="30"/>
      <c r="F209" s="30"/>
      <c r="G209" s="30"/>
      <c r="H209" s="30"/>
      <c r="I209" s="54"/>
      <c r="J209" s="53"/>
      <c r="K209" s="112">
        <f>E209*C209/18</f>
        <v>0</v>
      </c>
    </row>
    <row r="210" spans="1:11" ht="31.5" x14ac:dyDescent="0.25">
      <c r="A210" s="40" t="s">
        <v>39</v>
      </c>
      <c r="B210" s="32" t="s">
        <v>27</v>
      </c>
      <c r="C210" s="31">
        <v>2</v>
      </c>
      <c r="D210" s="31">
        <v>22</v>
      </c>
      <c r="E210" s="31">
        <v>9</v>
      </c>
      <c r="F210" s="31">
        <v>18</v>
      </c>
      <c r="G210" s="31">
        <v>468</v>
      </c>
      <c r="H210" s="31">
        <v>936</v>
      </c>
      <c r="I210" s="31"/>
      <c r="J210" s="50"/>
      <c r="K210" s="112">
        <f>F210/24</f>
        <v>0.75</v>
      </c>
    </row>
    <row r="211" spans="1:11" ht="15.75" x14ac:dyDescent="0.25">
      <c r="A211" s="148" t="s">
        <v>46</v>
      </c>
      <c r="B211" s="148"/>
      <c r="C211" s="78">
        <f>C209+C210</f>
        <v>2</v>
      </c>
      <c r="D211" s="78">
        <f t="shared" ref="D211" si="150">D209+D210</f>
        <v>22</v>
      </c>
      <c r="E211" s="78">
        <f t="shared" ref="E211" si="151">E209+E210</f>
        <v>9</v>
      </c>
      <c r="F211" s="78">
        <f t="shared" ref="F211" si="152">F209+F210</f>
        <v>18</v>
      </c>
      <c r="G211" s="78">
        <f t="shared" ref="G211" si="153">G209+G210</f>
        <v>468</v>
      </c>
      <c r="H211" s="78">
        <f t="shared" ref="H211" si="154">H209+H210</f>
        <v>936</v>
      </c>
      <c r="I211" s="78">
        <f t="shared" ref="I211" si="155">I209+I210</f>
        <v>0</v>
      </c>
      <c r="J211" s="78">
        <f t="shared" ref="J211" si="156">J209+J210</f>
        <v>0</v>
      </c>
      <c r="K211" s="112">
        <f>K209+K210</f>
        <v>0.75</v>
      </c>
    </row>
    <row r="212" spans="1:11" ht="63" hidden="1" x14ac:dyDescent="0.25">
      <c r="A212" s="47" t="s">
        <v>40</v>
      </c>
      <c r="B212" s="32" t="s">
        <v>47</v>
      </c>
      <c r="C212" s="57">
        <f>C206+C209</f>
        <v>0</v>
      </c>
      <c r="D212" s="57">
        <f t="shared" ref="D212:K213" si="157">D206+D209</f>
        <v>0</v>
      </c>
      <c r="E212" s="57">
        <f t="shared" si="157"/>
        <v>0</v>
      </c>
      <c r="F212" s="57">
        <f t="shared" si="157"/>
        <v>0</v>
      </c>
      <c r="G212" s="57">
        <f t="shared" si="157"/>
        <v>0</v>
      </c>
      <c r="H212" s="57">
        <f t="shared" si="157"/>
        <v>0</v>
      </c>
      <c r="I212" s="57">
        <f t="shared" si="157"/>
        <v>0</v>
      </c>
      <c r="J212" s="57">
        <f t="shared" si="157"/>
        <v>0</v>
      </c>
      <c r="K212" s="114">
        <f t="shared" si="157"/>
        <v>0</v>
      </c>
    </row>
    <row r="213" spans="1:11" ht="47.25" x14ac:dyDescent="0.25">
      <c r="A213" s="47" t="s">
        <v>41</v>
      </c>
      <c r="B213" s="32" t="s">
        <v>47</v>
      </c>
      <c r="C213" s="58">
        <f>C207+C210</f>
        <v>3</v>
      </c>
      <c r="D213" s="58">
        <f t="shared" ref="D213:J213" si="158">D207+D210</f>
        <v>34</v>
      </c>
      <c r="E213" s="58">
        <f t="shared" si="158"/>
        <v>15</v>
      </c>
      <c r="F213" s="58">
        <f t="shared" si="158"/>
        <v>24</v>
      </c>
      <c r="G213" s="58">
        <f t="shared" si="158"/>
        <v>780</v>
      </c>
      <c r="H213" s="58">
        <f t="shared" si="158"/>
        <v>1248</v>
      </c>
      <c r="I213" s="58">
        <f t="shared" si="158"/>
        <v>0</v>
      </c>
      <c r="J213" s="58">
        <f t="shared" si="158"/>
        <v>0</v>
      </c>
      <c r="K213" s="115">
        <f t="shared" si="157"/>
        <v>1</v>
      </c>
    </row>
    <row r="214" spans="1:11" ht="16.5" thickBot="1" x14ac:dyDescent="0.3">
      <c r="A214" s="149" t="s">
        <v>48</v>
      </c>
      <c r="B214" s="149"/>
      <c r="C214" s="56">
        <f>C212+C213</f>
        <v>3</v>
      </c>
      <c r="D214" s="56">
        <f t="shared" ref="D214:J214" si="159">D212+D213</f>
        <v>34</v>
      </c>
      <c r="E214" s="56">
        <f t="shared" si="159"/>
        <v>15</v>
      </c>
      <c r="F214" s="56">
        <f t="shared" si="159"/>
        <v>24</v>
      </c>
      <c r="G214" s="56">
        <f t="shared" si="159"/>
        <v>780</v>
      </c>
      <c r="H214" s="56">
        <f t="shared" si="159"/>
        <v>1248</v>
      </c>
      <c r="I214" s="56">
        <f t="shared" si="159"/>
        <v>0</v>
      </c>
      <c r="J214" s="56">
        <f t="shared" si="159"/>
        <v>0</v>
      </c>
      <c r="K214" s="116">
        <f>K212+K213</f>
        <v>1</v>
      </c>
    </row>
    <row r="215" spans="1:11" ht="28.5" hidden="1" x14ac:dyDescent="0.25">
      <c r="A215" s="46" t="s">
        <v>38</v>
      </c>
      <c r="B215" s="33" t="s">
        <v>24</v>
      </c>
      <c r="C215" s="30"/>
      <c r="D215" s="30"/>
      <c r="E215" s="30"/>
      <c r="F215" s="30"/>
      <c r="G215" s="30"/>
      <c r="H215" s="30"/>
      <c r="I215" s="30"/>
      <c r="J215" s="49"/>
      <c r="K215" s="117">
        <f t="shared" ref="K215" si="160">E215*C215/18</f>
        <v>0</v>
      </c>
    </row>
    <row r="216" spans="1:11" ht="31.5" x14ac:dyDescent="0.25">
      <c r="A216" s="40" t="s">
        <v>39</v>
      </c>
      <c r="B216" s="33" t="s">
        <v>24</v>
      </c>
      <c r="C216" s="30">
        <v>1</v>
      </c>
      <c r="D216" s="30">
        <v>7</v>
      </c>
      <c r="E216" s="30">
        <v>12</v>
      </c>
      <c r="F216" s="30">
        <v>12</v>
      </c>
      <c r="G216" s="30">
        <v>624</v>
      </c>
      <c r="H216" s="30">
        <v>624</v>
      </c>
      <c r="I216" s="30"/>
      <c r="J216" s="49"/>
      <c r="K216" s="117">
        <f>E216*C216/24</f>
        <v>0.5</v>
      </c>
    </row>
    <row r="217" spans="1:11" ht="28.5" hidden="1" x14ac:dyDescent="0.25">
      <c r="A217" s="46" t="s">
        <v>38</v>
      </c>
      <c r="B217" s="29" t="s">
        <v>25</v>
      </c>
      <c r="C217" s="28"/>
      <c r="D217" s="28"/>
      <c r="E217" s="28"/>
      <c r="F217" s="28"/>
      <c r="G217" s="28"/>
      <c r="H217" s="28"/>
      <c r="I217" s="28"/>
      <c r="J217" s="49"/>
      <c r="K217" s="117">
        <f>E217*C217/18</f>
        <v>0</v>
      </c>
    </row>
    <row r="218" spans="1:11" ht="31.5" x14ac:dyDescent="0.25">
      <c r="A218" s="40" t="s">
        <v>39</v>
      </c>
      <c r="B218" s="29" t="s">
        <v>25</v>
      </c>
      <c r="C218" s="28"/>
      <c r="D218" s="28"/>
      <c r="E218" s="28"/>
      <c r="F218" s="28"/>
      <c r="G218" s="28"/>
      <c r="H218" s="28"/>
      <c r="I218" s="28"/>
      <c r="J218" s="49"/>
      <c r="K218" s="117">
        <f>E218*C218/24</f>
        <v>0</v>
      </c>
    </row>
    <row r="219" spans="1:11" ht="28.5" hidden="1" x14ac:dyDescent="0.25">
      <c r="A219" s="46" t="s">
        <v>38</v>
      </c>
      <c r="B219" s="29" t="s">
        <v>26</v>
      </c>
      <c r="C219" s="28"/>
      <c r="D219" s="28"/>
      <c r="E219" s="28"/>
      <c r="F219" s="28"/>
      <c r="G219" s="28"/>
      <c r="H219" s="28"/>
      <c r="I219" s="80"/>
      <c r="J219" s="82">
        <f>I219*D219</f>
        <v>0</v>
      </c>
      <c r="K219" s="117">
        <f>J219/100</f>
        <v>0</v>
      </c>
    </row>
    <row r="220" spans="1:11" ht="31.5" x14ac:dyDescent="0.25">
      <c r="A220" s="40" t="s">
        <v>39</v>
      </c>
      <c r="B220" s="29" t="s">
        <v>26</v>
      </c>
      <c r="C220" s="28"/>
      <c r="D220" s="28"/>
      <c r="E220" s="28"/>
      <c r="F220" s="28"/>
      <c r="G220" s="28"/>
      <c r="H220" s="28"/>
      <c r="I220" s="28"/>
      <c r="J220" s="82">
        <f t="shared" ref="J220:J224" si="161">I220*D220</f>
        <v>0</v>
      </c>
      <c r="K220" s="117">
        <f t="shared" ref="K220:K224" si="162">J220/100</f>
        <v>0</v>
      </c>
    </row>
    <row r="221" spans="1:11" ht="28.5" hidden="1" x14ac:dyDescent="0.25">
      <c r="A221" s="46" t="s">
        <v>38</v>
      </c>
      <c r="B221" s="29" t="s">
        <v>30</v>
      </c>
      <c r="C221" s="28"/>
      <c r="D221" s="28"/>
      <c r="E221" s="28"/>
      <c r="F221" s="28"/>
      <c r="G221" s="28"/>
      <c r="H221" s="28"/>
      <c r="I221" s="28"/>
      <c r="J221" s="82"/>
      <c r="K221" s="117">
        <f t="shared" si="162"/>
        <v>0</v>
      </c>
    </row>
    <row r="222" spans="1:11" ht="31.5" x14ac:dyDescent="0.25">
      <c r="A222" s="40" t="s">
        <v>39</v>
      </c>
      <c r="B222" s="29" t="s">
        <v>30</v>
      </c>
      <c r="C222" s="28">
        <v>1</v>
      </c>
      <c r="D222" s="28">
        <v>7</v>
      </c>
      <c r="E222" s="28">
        <v>16</v>
      </c>
      <c r="F222" s="28">
        <v>16</v>
      </c>
      <c r="G222" s="28">
        <v>832</v>
      </c>
      <c r="H222" s="28">
        <v>832</v>
      </c>
      <c r="I222" s="28">
        <v>15</v>
      </c>
      <c r="J222" s="82">
        <v>130</v>
      </c>
      <c r="K222" s="117">
        <v>1.3</v>
      </c>
    </row>
    <row r="223" spans="1:11" ht="28.5" hidden="1" x14ac:dyDescent="0.25">
      <c r="A223" s="46" t="s">
        <v>38</v>
      </c>
      <c r="B223" s="29" t="s">
        <v>28</v>
      </c>
      <c r="C223" s="28"/>
      <c r="D223" s="28"/>
      <c r="E223" s="28"/>
      <c r="F223" s="28"/>
      <c r="G223" s="28"/>
      <c r="H223" s="28"/>
      <c r="I223" s="28"/>
      <c r="J223" s="82">
        <f t="shared" si="161"/>
        <v>0</v>
      </c>
      <c r="K223" s="117">
        <f t="shared" si="162"/>
        <v>0</v>
      </c>
    </row>
    <row r="224" spans="1:11" ht="31.5" x14ac:dyDescent="0.25">
      <c r="A224" s="40" t="s">
        <v>39</v>
      </c>
      <c r="B224" s="29" t="s">
        <v>28</v>
      </c>
      <c r="C224" s="28">
        <v>1</v>
      </c>
      <c r="D224" s="28">
        <v>6</v>
      </c>
      <c r="E224" s="28">
        <v>16</v>
      </c>
      <c r="F224" s="28">
        <v>16</v>
      </c>
      <c r="G224" s="28">
        <v>832</v>
      </c>
      <c r="H224" s="28">
        <v>832</v>
      </c>
      <c r="I224" s="28">
        <v>15</v>
      </c>
      <c r="J224" s="82">
        <f t="shared" si="161"/>
        <v>90</v>
      </c>
      <c r="K224" s="117">
        <f t="shared" si="162"/>
        <v>0.9</v>
      </c>
    </row>
    <row r="225" spans="1:11" ht="63" hidden="1" x14ac:dyDescent="0.25">
      <c r="A225" s="47" t="s">
        <v>40</v>
      </c>
      <c r="B225" s="29"/>
      <c r="C225" s="83">
        <f>C215+C217+C219+C221+C223</f>
        <v>0</v>
      </c>
      <c r="D225" s="83">
        <f t="shared" ref="D225:H225" si="163">D215+D217+D219+D221+D223</f>
        <v>0</v>
      </c>
      <c r="E225" s="83">
        <f t="shared" si="163"/>
        <v>0</v>
      </c>
      <c r="F225" s="83">
        <f t="shared" si="163"/>
        <v>0</v>
      </c>
      <c r="G225" s="83">
        <f t="shared" si="163"/>
        <v>0</v>
      </c>
      <c r="H225" s="83">
        <f t="shared" si="163"/>
        <v>0</v>
      </c>
      <c r="I225" s="28"/>
      <c r="J225" s="82">
        <f>J219+J223+J221+J217+J215</f>
        <v>0</v>
      </c>
      <c r="K225" s="117">
        <f>K215+K217+K219+K221+K223</f>
        <v>0</v>
      </c>
    </row>
    <row r="226" spans="1:11" ht="47.25" x14ac:dyDescent="0.25">
      <c r="A226" s="47" t="s">
        <v>41</v>
      </c>
      <c r="B226" s="29"/>
      <c r="C226" s="81">
        <f>C216+C218+C220+C222+C224</f>
        <v>3</v>
      </c>
      <c r="D226" s="81">
        <f t="shared" ref="D226:H226" si="164">D216+D218+D220+D222+D224</f>
        <v>20</v>
      </c>
      <c r="E226" s="81">
        <f t="shared" si="164"/>
        <v>44</v>
      </c>
      <c r="F226" s="81">
        <f t="shared" si="164"/>
        <v>44</v>
      </c>
      <c r="G226" s="81">
        <f t="shared" si="164"/>
        <v>2288</v>
      </c>
      <c r="H226" s="81">
        <f t="shared" si="164"/>
        <v>2288</v>
      </c>
      <c r="I226" s="28"/>
      <c r="J226" s="82">
        <f>J216+J218+J220+J222+J224</f>
        <v>220</v>
      </c>
      <c r="K226" s="117">
        <f>K216+K218+K220+K222+K224</f>
        <v>2.7</v>
      </c>
    </row>
    <row r="227" spans="1:11" ht="28.5" hidden="1" x14ac:dyDescent="0.25">
      <c r="A227" s="46" t="s">
        <v>38</v>
      </c>
      <c r="B227" s="29" t="s">
        <v>22</v>
      </c>
      <c r="C227" s="28"/>
      <c r="D227" s="28"/>
      <c r="E227" s="28"/>
      <c r="F227" s="28"/>
      <c r="G227" s="28"/>
      <c r="H227" s="28"/>
      <c r="I227" s="28"/>
      <c r="J227" s="49"/>
      <c r="K227" s="117">
        <f>J227/100</f>
        <v>0</v>
      </c>
    </row>
    <row r="228" spans="1:11" ht="31.5" x14ac:dyDescent="0.25">
      <c r="A228" s="40" t="s">
        <v>39</v>
      </c>
      <c r="B228" s="29" t="s">
        <v>22</v>
      </c>
      <c r="C228" s="28">
        <v>1</v>
      </c>
      <c r="D228" s="28">
        <v>5</v>
      </c>
      <c r="E228" s="28">
        <v>24</v>
      </c>
      <c r="F228" s="28">
        <v>24</v>
      </c>
      <c r="G228" s="28">
        <v>1248</v>
      </c>
      <c r="H228" s="28">
        <v>1248</v>
      </c>
      <c r="I228" s="28" t="s">
        <v>76</v>
      </c>
      <c r="J228" s="49">
        <v>172</v>
      </c>
      <c r="K228" s="117">
        <v>1.72</v>
      </c>
    </row>
    <row r="229" spans="1:11" ht="63" hidden="1" x14ac:dyDescent="0.25">
      <c r="A229" s="47" t="s">
        <v>40</v>
      </c>
      <c r="B229" s="29"/>
      <c r="C229" s="83">
        <f>C227</f>
        <v>0</v>
      </c>
      <c r="D229" s="83">
        <f t="shared" ref="D229:E229" si="165">D227</f>
        <v>0</v>
      </c>
      <c r="E229" s="83">
        <f t="shared" si="165"/>
        <v>0</v>
      </c>
      <c r="F229" s="83">
        <f>F227</f>
        <v>0</v>
      </c>
      <c r="G229" s="83">
        <f t="shared" ref="G229:I229" si="166">G227</f>
        <v>0</v>
      </c>
      <c r="H229" s="83">
        <f t="shared" si="166"/>
        <v>0</v>
      </c>
      <c r="I229" s="83">
        <f t="shared" si="166"/>
        <v>0</v>
      </c>
      <c r="J229" s="82">
        <f t="shared" ref="J229" si="167">I229*D229</f>
        <v>0</v>
      </c>
      <c r="K229" s="117">
        <f>E229*C229/18</f>
        <v>0</v>
      </c>
    </row>
    <row r="230" spans="1:11" ht="47.25" x14ac:dyDescent="0.25">
      <c r="A230" s="47" t="s">
        <v>41</v>
      </c>
      <c r="B230" s="29"/>
      <c r="C230" s="81">
        <f>C228</f>
        <v>1</v>
      </c>
      <c r="D230" s="81">
        <f t="shared" ref="D230:H230" si="168">D228</f>
        <v>5</v>
      </c>
      <c r="E230" s="81">
        <f t="shared" si="168"/>
        <v>24</v>
      </c>
      <c r="F230" s="81">
        <f t="shared" si="168"/>
        <v>24</v>
      </c>
      <c r="G230" s="81">
        <f t="shared" si="168"/>
        <v>1248</v>
      </c>
      <c r="H230" s="81">
        <f t="shared" si="168"/>
        <v>1248</v>
      </c>
      <c r="I230" s="81">
        <v>24</v>
      </c>
      <c r="J230" s="84">
        <f>J228</f>
        <v>172</v>
      </c>
      <c r="K230" s="117">
        <f>J230/100</f>
        <v>1.72</v>
      </c>
    </row>
    <row r="231" spans="1:11" s="93" customFormat="1" ht="16.5" thickBot="1" x14ac:dyDescent="0.3">
      <c r="A231" s="86"/>
      <c r="B231" s="87" t="s">
        <v>6</v>
      </c>
      <c r="C231" s="88">
        <f>C230+C229+C226+C225</f>
        <v>4</v>
      </c>
      <c r="D231" s="88">
        <f t="shared" ref="D231:H231" si="169">D230+D229+D226+D225</f>
        <v>25</v>
      </c>
      <c r="E231" s="88">
        <f t="shared" si="169"/>
        <v>68</v>
      </c>
      <c r="F231" s="88">
        <f t="shared" si="169"/>
        <v>68</v>
      </c>
      <c r="G231" s="88">
        <f t="shared" si="169"/>
        <v>3536</v>
      </c>
      <c r="H231" s="88">
        <f t="shared" si="169"/>
        <v>3536</v>
      </c>
      <c r="I231" s="88"/>
      <c r="J231" s="89">
        <f>J230+J229+J226+J225</f>
        <v>392</v>
      </c>
      <c r="K231" s="118">
        <f t="shared" ref="K231" si="170">K230+K229+K226+K225</f>
        <v>4.42</v>
      </c>
    </row>
    <row r="232" spans="1:11" s="94" customFormat="1" ht="16.5" thickBot="1" x14ac:dyDescent="0.3">
      <c r="A232" s="150" t="s">
        <v>10</v>
      </c>
      <c r="B232" s="151"/>
      <c r="C232" s="91">
        <f>C231+C214+C205</f>
        <v>7</v>
      </c>
      <c r="D232" s="91">
        <f t="shared" ref="D232:H232" si="171">D231+D214+D205</f>
        <v>59</v>
      </c>
      <c r="E232" s="91">
        <f t="shared" si="171"/>
        <v>83</v>
      </c>
      <c r="F232" s="91">
        <f t="shared" si="171"/>
        <v>92</v>
      </c>
      <c r="G232" s="91">
        <f t="shared" si="171"/>
        <v>4316</v>
      </c>
      <c r="H232" s="91">
        <f t="shared" si="171"/>
        <v>4784</v>
      </c>
      <c r="I232" s="91"/>
      <c r="J232" s="85">
        <f>J231+J214+J205</f>
        <v>392</v>
      </c>
      <c r="K232" s="119">
        <f t="shared" ref="K232" si="172">K231+K214+K205</f>
        <v>5.42</v>
      </c>
    </row>
    <row r="235" spans="1:11" ht="23.25" x14ac:dyDescent="0.35">
      <c r="A235" s="71" t="s">
        <v>136</v>
      </c>
      <c r="B235" s="1"/>
      <c r="E235" s="77"/>
      <c r="F235" s="77"/>
      <c r="G235" s="77"/>
    </row>
    <row r="236" spans="1:11" ht="47.25" x14ac:dyDescent="0.25">
      <c r="A236" s="44" t="s">
        <v>36</v>
      </c>
      <c r="B236" s="44" t="s">
        <v>42</v>
      </c>
      <c r="C236" s="44" t="s">
        <v>7</v>
      </c>
      <c r="D236" s="44" t="s">
        <v>61</v>
      </c>
      <c r="E236" s="44" t="s">
        <v>54</v>
      </c>
      <c r="F236" s="44" t="s">
        <v>52</v>
      </c>
      <c r="G236" s="44" t="s">
        <v>55</v>
      </c>
      <c r="H236" s="44" t="s">
        <v>53</v>
      </c>
      <c r="I236" s="44" t="s">
        <v>56</v>
      </c>
      <c r="J236" s="45" t="s">
        <v>9</v>
      </c>
      <c r="K236" s="111" t="s">
        <v>44</v>
      </c>
    </row>
    <row r="237" spans="1:11" ht="15.75" x14ac:dyDescent="0.25">
      <c r="A237" s="46" t="s">
        <v>37</v>
      </c>
      <c r="B237" s="29" t="s">
        <v>35</v>
      </c>
      <c r="C237" s="40"/>
      <c r="D237" s="40"/>
      <c r="E237" s="40"/>
      <c r="F237" s="40"/>
      <c r="G237" s="40"/>
      <c r="H237" s="40"/>
      <c r="I237" s="40"/>
      <c r="J237" s="45"/>
      <c r="K237" s="112">
        <f>E237*C237/18</f>
        <v>0</v>
      </c>
    </row>
    <row r="238" spans="1:11" ht="15.75" x14ac:dyDescent="0.25">
      <c r="A238" s="146" t="s">
        <v>49</v>
      </c>
      <c r="B238" s="147"/>
      <c r="C238" s="51">
        <f>C237</f>
        <v>0</v>
      </c>
      <c r="D238" s="51">
        <f t="shared" ref="D238:J238" si="173">D237</f>
        <v>0</v>
      </c>
      <c r="E238" s="51">
        <f t="shared" si="173"/>
        <v>0</v>
      </c>
      <c r="F238" s="51">
        <f t="shared" si="173"/>
        <v>0</v>
      </c>
      <c r="G238" s="51">
        <f t="shared" si="173"/>
        <v>0</v>
      </c>
      <c r="H238" s="51">
        <f t="shared" si="173"/>
        <v>0</v>
      </c>
      <c r="I238" s="51">
        <f t="shared" si="173"/>
        <v>0</v>
      </c>
      <c r="J238" s="52">
        <f t="shared" si="173"/>
        <v>0</v>
      </c>
      <c r="K238" s="112">
        <f>E238*C238/18</f>
        <v>0</v>
      </c>
    </row>
    <row r="239" spans="1:11" ht="28.5" hidden="1" x14ac:dyDescent="0.25">
      <c r="A239" s="46" t="s">
        <v>38</v>
      </c>
      <c r="B239" s="29" t="s">
        <v>29</v>
      </c>
      <c r="C239" s="28"/>
      <c r="D239" s="28"/>
      <c r="E239" s="28"/>
      <c r="F239" s="28"/>
      <c r="G239" s="28"/>
      <c r="H239" s="28"/>
      <c r="I239" s="41"/>
      <c r="J239" s="49"/>
      <c r="K239" s="112">
        <f>E239*C239/18</f>
        <v>0</v>
      </c>
    </row>
    <row r="240" spans="1:11" ht="31.5" x14ac:dyDescent="0.25">
      <c r="A240" s="40" t="s">
        <v>39</v>
      </c>
      <c r="B240" s="29" t="s">
        <v>29</v>
      </c>
      <c r="C240" s="31">
        <v>3</v>
      </c>
      <c r="D240" s="31">
        <v>45</v>
      </c>
      <c r="E240" s="31">
        <v>6</v>
      </c>
      <c r="F240" s="31">
        <v>18</v>
      </c>
      <c r="G240" s="31">
        <v>312</v>
      </c>
      <c r="H240" s="31">
        <v>936</v>
      </c>
      <c r="I240" s="31"/>
      <c r="J240" s="50"/>
      <c r="K240" s="112">
        <f>E240*C240/24</f>
        <v>0.75</v>
      </c>
    </row>
    <row r="241" spans="1:11" ht="15.75" x14ac:dyDescent="0.25">
      <c r="A241" s="148" t="s">
        <v>45</v>
      </c>
      <c r="B241" s="148"/>
      <c r="C241" s="78">
        <f>C239+C240</f>
        <v>3</v>
      </c>
      <c r="D241" s="78">
        <f t="shared" ref="D241:F241" si="174">D239+D240</f>
        <v>45</v>
      </c>
      <c r="E241" s="78">
        <f t="shared" si="174"/>
        <v>6</v>
      </c>
      <c r="F241" s="78">
        <f t="shared" si="174"/>
        <v>18</v>
      </c>
      <c r="G241" s="78">
        <f>G239+G240</f>
        <v>312</v>
      </c>
      <c r="H241" s="78">
        <f t="shared" ref="H241:J241" si="175">H239+H240</f>
        <v>936</v>
      </c>
      <c r="I241" s="78">
        <f t="shared" si="175"/>
        <v>0</v>
      </c>
      <c r="J241" s="78">
        <f t="shared" si="175"/>
        <v>0</v>
      </c>
      <c r="K241" s="113">
        <f>K239+K240</f>
        <v>0.75</v>
      </c>
    </row>
    <row r="242" spans="1:11" ht="28.5" hidden="1" x14ac:dyDescent="0.25">
      <c r="A242" s="46" t="s">
        <v>38</v>
      </c>
      <c r="B242" s="32" t="s">
        <v>27</v>
      </c>
      <c r="C242" s="30"/>
      <c r="D242" s="30"/>
      <c r="E242" s="30"/>
      <c r="F242" s="30"/>
      <c r="G242" s="30"/>
      <c r="H242" s="30"/>
      <c r="I242" s="54"/>
      <c r="J242" s="53"/>
      <c r="K242" s="112">
        <f>E242*C242/18</f>
        <v>0</v>
      </c>
    </row>
    <row r="243" spans="1:11" ht="31.5" x14ac:dyDescent="0.25">
      <c r="A243" s="40" t="s">
        <v>39</v>
      </c>
      <c r="B243" s="32" t="s">
        <v>27</v>
      </c>
      <c r="C243" s="31">
        <v>1</v>
      </c>
      <c r="D243" s="31">
        <v>13</v>
      </c>
      <c r="E243" s="31">
        <v>8</v>
      </c>
      <c r="F243" s="31">
        <v>8</v>
      </c>
      <c r="G243" s="31">
        <v>416</v>
      </c>
      <c r="H243" s="31">
        <v>416</v>
      </c>
      <c r="I243" s="31"/>
      <c r="J243" s="50"/>
      <c r="K243" s="112">
        <f>E243*C243/24</f>
        <v>0.33333333333333331</v>
      </c>
    </row>
    <row r="244" spans="1:11" ht="15.75" x14ac:dyDescent="0.25">
      <c r="A244" s="148" t="s">
        <v>46</v>
      </c>
      <c r="B244" s="148"/>
      <c r="C244" s="78">
        <f>C242+C243</f>
        <v>1</v>
      </c>
      <c r="D244" s="78">
        <f t="shared" ref="D244" si="176">D242+D243</f>
        <v>13</v>
      </c>
      <c r="E244" s="78">
        <f t="shared" ref="E244" si="177">E242+E243</f>
        <v>8</v>
      </c>
      <c r="F244" s="78">
        <f t="shared" ref="F244" si="178">F242+F243</f>
        <v>8</v>
      </c>
      <c r="G244" s="78">
        <f t="shared" ref="G244" si="179">G242+G243</f>
        <v>416</v>
      </c>
      <c r="H244" s="78">
        <f t="shared" ref="H244" si="180">H242+H243</f>
        <v>416</v>
      </c>
      <c r="I244" s="78">
        <f t="shared" ref="I244" si="181">I242+I243</f>
        <v>0</v>
      </c>
      <c r="J244" s="78">
        <f t="shared" ref="J244" si="182">J242+J243</f>
        <v>0</v>
      </c>
      <c r="K244" s="112">
        <f>K242+K243</f>
        <v>0.33333333333333331</v>
      </c>
    </row>
    <row r="245" spans="1:11" ht="63" hidden="1" x14ac:dyDescent="0.25">
      <c r="A245" s="47" t="s">
        <v>40</v>
      </c>
      <c r="B245" s="32" t="s">
        <v>47</v>
      </c>
      <c r="C245" s="57">
        <f>C239+C242</f>
        <v>0</v>
      </c>
      <c r="D245" s="57">
        <f t="shared" ref="D245:K245" si="183">D239+D242</f>
        <v>0</v>
      </c>
      <c r="E245" s="57">
        <f t="shared" si="183"/>
        <v>0</v>
      </c>
      <c r="F245" s="57">
        <f t="shared" si="183"/>
        <v>0</v>
      </c>
      <c r="G245" s="57">
        <f t="shared" si="183"/>
        <v>0</v>
      </c>
      <c r="H245" s="57">
        <f t="shared" si="183"/>
        <v>0</v>
      </c>
      <c r="I245" s="57">
        <f t="shared" si="183"/>
        <v>0</v>
      </c>
      <c r="J245" s="57">
        <f t="shared" si="183"/>
        <v>0</v>
      </c>
      <c r="K245" s="114">
        <f t="shared" si="183"/>
        <v>0</v>
      </c>
    </row>
    <row r="246" spans="1:11" ht="47.25" x14ac:dyDescent="0.25">
      <c r="A246" s="47" t="s">
        <v>41</v>
      </c>
      <c r="B246" s="32" t="s">
        <v>47</v>
      </c>
      <c r="C246" s="58">
        <f>C240+C243</f>
        <v>4</v>
      </c>
      <c r="D246" s="58">
        <f t="shared" ref="D246:K246" si="184">D240+D243</f>
        <v>58</v>
      </c>
      <c r="E246" s="58">
        <f t="shared" si="184"/>
        <v>14</v>
      </c>
      <c r="F246" s="58">
        <f t="shared" si="184"/>
        <v>26</v>
      </c>
      <c r="G246" s="58">
        <f t="shared" si="184"/>
        <v>728</v>
      </c>
      <c r="H246" s="58">
        <f t="shared" si="184"/>
        <v>1352</v>
      </c>
      <c r="I246" s="58">
        <f t="shared" si="184"/>
        <v>0</v>
      </c>
      <c r="J246" s="58">
        <f t="shared" si="184"/>
        <v>0</v>
      </c>
      <c r="K246" s="115">
        <f t="shared" si="184"/>
        <v>1.0833333333333333</v>
      </c>
    </row>
    <row r="247" spans="1:11" ht="16.5" thickBot="1" x14ac:dyDescent="0.3">
      <c r="A247" s="149" t="s">
        <v>48</v>
      </c>
      <c r="B247" s="149"/>
      <c r="C247" s="56">
        <f>C245+C246</f>
        <v>4</v>
      </c>
      <c r="D247" s="56">
        <f t="shared" ref="D247:J247" si="185">D245+D246</f>
        <v>58</v>
      </c>
      <c r="E247" s="56">
        <f t="shared" si="185"/>
        <v>14</v>
      </c>
      <c r="F247" s="56">
        <f t="shared" si="185"/>
        <v>26</v>
      </c>
      <c r="G247" s="56">
        <f t="shared" si="185"/>
        <v>728</v>
      </c>
      <c r="H247" s="56">
        <f t="shared" si="185"/>
        <v>1352</v>
      </c>
      <c r="I247" s="56">
        <f t="shared" si="185"/>
        <v>0</v>
      </c>
      <c r="J247" s="56">
        <f t="shared" si="185"/>
        <v>0</v>
      </c>
      <c r="K247" s="116">
        <f>K245+K246</f>
        <v>1.0833333333333333</v>
      </c>
    </row>
    <row r="248" spans="1:11" ht="28.5" hidden="1" x14ac:dyDescent="0.25">
      <c r="A248" s="46" t="s">
        <v>38</v>
      </c>
      <c r="B248" s="33" t="s">
        <v>24</v>
      </c>
      <c r="C248" s="30"/>
      <c r="D248" s="30"/>
      <c r="E248" s="30"/>
      <c r="F248" s="30"/>
      <c r="G248" s="30"/>
      <c r="H248" s="30"/>
      <c r="I248" s="30"/>
      <c r="J248" s="49"/>
      <c r="K248" s="117">
        <f t="shared" ref="K248" si="186">E248*C248/18</f>
        <v>0</v>
      </c>
    </row>
    <row r="249" spans="1:11" ht="31.5" x14ac:dyDescent="0.25">
      <c r="A249" s="40" t="s">
        <v>39</v>
      </c>
      <c r="B249" s="33" t="s">
        <v>24</v>
      </c>
      <c r="C249" s="30"/>
      <c r="D249" s="30"/>
      <c r="E249" s="30"/>
      <c r="F249" s="30"/>
      <c r="G249" s="30"/>
      <c r="H249" s="30"/>
      <c r="I249" s="30"/>
      <c r="J249" s="49"/>
      <c r="K249" s="117">
        <f>E249*C249/24</f>
        <v>0</v>
      </c>
    </row>
    <row r="250" spans="1:11" ht="28.5" hidden="1" x14ac:dyDescent="0.25">
      <c r="A250" s="46" t="s">
        <v>38</v>
      </c>
      <c r="B250" s="29" t="s">
        <v>25</v>
      </c>
      <c r="C250" s="28"/>
      <c r="D250" s="28"/>
      <c r="E250" s="28"/>
      <c r="F250" s="28"/>
      <c r="G250" s="28"/>
      <c r="H250" s="28"/>
      <c r="I250" s="28"/>
      <c r="J250" s="49"/>
      <c r="K250" s="117">
        <f>E250*C250/18</f>
        <v>0</v>
      </c>
    </row>
    <row r="251" spans="1:11" ht="31.5" x14ac:dyDescent="0.25">
      <c r="A251" s="40" t="s">
        <v>39</v>
      </c>
      <c r="B251" s="29" t="s">
        <v>25</v>
      </c>
      <c r="C251" s="28"/>
      <c r="D251" s="28"/>
      <c r="E251" s="28"/>
      <c r="F251" s="28"/>
      <c r="G251" s="28"/>
      <c r="H251" s="28"/>
      <c r="I251" s="28"/>
      <c r="J251" s="49"/>
      <c r="K251" s="117">
        <f>E251*C251/24</f>
        <v>0</v>
      </c>
    </row>
    <row r="252" spans="1:11" ht="28.5" hidden="1" x14ac:dyDescent="0.25">
      <c r="A252" s="46" t="s">
        <v>38</v>
      </c>
      <c r="B252" s="29" t="s">
        <v>26</v>
      </c>
      <c r="C252" s="28"/>
      <c r="D252" s="28"/>
      <c r="E252" s="28"/>
      <c r="F252" s="28"/>
      <c r="G252" s="28"/>
      <c r="H252" s="28"/>
      <c r="I252" s="80"/>
      <c r="J252" s="82">
        <f>I252*D252</f>
        <v>0</v>
      </c>
      <c r="K252" s="117">
        <f>J252/100</f>
        <v>0</v>
      </c>
    </row>
    <row r="253" spans="1:11" ht="31.5" x14ac:dyDescent="0.25">
      <c r="A253" s="40" t="s">
        <v>39</v>
      </c>
      <c r="B253" s="29" t="s">
        <v>26</v>
      </c>
      <c r="C253" s="28"/>
      <c r="D253" s="28"/>
      <c r="E253" s="28"/>
      <c r="F253" s="28"/>
      <c r="G253" s="28"/>
      <c r="H253" s="28"/>
      <c r="I253" s="28"/>
      <c r="J253" s="82">
        <f t="shared" ref="J253:J257" si="187">I253*D253</f>
        <v>0</v>
      </c>
      <c r="K253" s="117">
        <f t="shared" ref="K253:K257" si="188">J253/100</f>
        <v>0</v>
      </c>
    </row>
    <row r="254" spans="1:11" ht="28.5" hidden="1" x14ac:dyDescent="0.25">
      <c r="A254" s="46" t="s">
        <v>38</v>
      </c>
      <c r="B254" s="29" t="s">
        <v>30</v>
      </c>
      <c r="C254" s="28"/>
      <c r="D254" s="28"/>
      <c r="E254" s="28"/>
      <c r="F254" s="28"/>
      <c r="G254" s="28"/>
      <c r="H254" s="28"/>
      <c r="I254" s="28"/>
      <c r="J254" s="82">
        <f t="shared" si="187"/>
        <v>0</v>
      </c>
      <c r="K254" s="117">
        <f t="shared" si="188"/>
        <v>0</v>
      </c>
    </row>
    <row r="255" spans="1:11" ht="31.5" x14ac:dyDescent="0.25">
      <c r="A255" s="40" t="s">
        <v>39</v>
      </c>
      <c r="B255" s="29" t="s">
        <v>30</v>
      </c>
      <c r="C255" s="28"/>
      <c r="D255" s="28"/>
      <c r="E255" s="28"/>
      <c r="F255" s="28"/>
      <c r="G255" s="28"/>
      <c r="H255" s="28"/>
      <c r="I255" s="28"/>
      <c r="J255" s="82">
        <f t="shared" si="187"/>
        <v>0</v>
      </c>
      <c r="K255" s="117">
        <f t="shared" si="188"/>
        <v>0</v>
      </c>
    </row>
    <row r="256" spans="1:11" ht="28.5" hidden="1" x14ac:dyDescent="0.25">
      <c r="A256" s="46" t="s">
        <v>38</v>
      </c>
      <c r="B256" s="29" t="s">
        <v>28</v>
      </c>
      <c r="C256" s="28"/>
      <c r="D256" s="28"/>
      <c r="E256" s="28"/>
      <c r="F256" s="28"/>
      <c r="G256" s="28"/>
      <c r="H256" s="28"/>
      <c r="I256" s="28"/>
      <c r="J256" s="82">
        <f t="shared" si="187"/>
        <v>0</v>
      </c>
      <c r="K256" s="117">
        <f t="shared" si="188"/>
        <v>0</v>
      </c>
    </row>
    <row r="257" spans="1:11" ht="31.5" x14ac:dyDescent="0.25">
      <c r="A257" s="40" t="s">
        <v>39</v>
      </c>
      <c r="B257" s="29" t="s">
        <v>28</v>
      </c>
      <c r="C257" s="28"/>
      <c r="D257" s="28"/>
      <c r="E257" s="28"/>
      <c r="F257" s="28"/>
      <c r="G257" s="28"/>
      <c r="H257" s="28"/>
      <c r="I257" s="28"/>
      <c r="J257" s="82">
        <f t="shared" si="187"/>
        <v>0</v>
      </c>
      <c r="K257" s="117">
        <f t="shared" si="188"/>
        <v>0</v>
      </c>
    </row>
    <row r="258" spans="1:11" ht="63" hidden="1" x14ac:dyDescent="0.25">
      <c r="A258" s="47" t="s">
        <v>40</v>
      </c>
      <c r="B258" s="29"/>
      <c r="C258" s="83">
        <f>C248+C250+C252+C254+C256</f>
        <v>0</v>
      </c>
      <c r="D258" s="83">
        <f t="shared" ref="D258:H258" si="189">D248+D250+D252+D254+D256</f>
        <v>0</v>
      </c>
      <c r="E258" s="83">
        <f t="shared" si="189"/>
        <v>0</v>
      </c>
      <c r="F258" s="83">
        <f t="shared" si="189"/>
        <v>0</v>
      </c>
      <c r="G258" s="83">
        <f t="shared" si="189"/>
        <v>0</v>
      </c>
      <c r="H258" s="83">
        <f t="shared" si="189"/>
        <v>0</v>
      </c>
      <c r="I258" s="28"/>
      <c r="J258" s="82">
        <f>J252+J256+J254+J250+J248</f>
        <v>0</v>
      </c>
      <c r="K258" s="117">
        <f>K248+K250+K252+K254+K256</f>
        <v>0</v>
      </c>
    </row>
    <row r="259" spans="1:11" ht="47.25" x14ac:dyDescent="0.25">
      <c r="A259" s="47" t="s">
        <v>41</v>
      </c>
      <c r="B259" s="29"/>
      <c r="C259" s="81">
        <f>C249+C251+C253+C255+C257</f>
        <v>0</v>
      </c>
      <c r="D259" s="81">
        <f t="shared" ref="D259:H259" si="190">D249+D251+D253+D255+D257</f>
        <v>0</v>
      </c>
      <c r="E259" s="81">
        <f t="shared" si="190"/>
        <v>0</v>
      </c>
      <c r="F259" s="81">
        <f t="shared" si="190"/>
        <v>0</v>
      </c>
      <c r="G259" s="81">
        <f t="shared" si="190"/>
        <v>0</v>
      </c>
      <c r="H259" s="81">
        <f t="shared" si="190"/>
        <v>0</v>
      </c>
      <c r="I259" s="28"/>
      <c r="J259" s="82">
        <f>J249+J251+J253+J255+J257</f>
        <v>0</v>
      </c>
      <c r="K259" s="117">
        <f>K249+K251+K253+K255+K257</f>
        <v>0</v>
      </c>
    </row>
    <row r="260" spans="1:11" ht="28.5" hidden="1" x14ac:dyDescent="0.25">
      <c r="A260" s="46" t="s">
        <v>38</v>
      </c>
      <c r="B260" s="29" t="s">
        <v>22</v>
      </c>
      <c r="C260" s="28"/>
      <c r="D260" s="28"/>
      <c r="E260" s="28"/>
      <c r="F260" s="28"/>
      <c r="G260" s="28"/>
      <c r="H260" s="28"/>
      <c r="I260" s="28"/>
      <c r="J260" s="49"/>
      <c r="K260" s="117"/>
    </row>
    <row r="261" spans="1:11" ht="31.5" x14ac:dyDescent="0.25">
      <c r="A261" s="40" t="s">
        <v>39</v>
      </c>
      <c r="B261" s="29" t="s">
        <v>22</v>
      </c>
      <c r="C261" s="28"/>
      <c r="D261" s="28"/>
      <c r="E261" s="28"/>
      <c r="F261" s="28"/>
      <c r="G261" s="28"/>
      <c r="H261" s="28"/>
      <c r="I261" s="28"/>
      <c r="J261" s="49"/>
      <c r="K261" s="117"/>
    </row>
    <row r="262" spans="1:11" ht="63" hidden="1" x14ac:dyDescent="0.25">
      <c r="A262" s="47" t="s">
        <v>40</v>
      </c>
      <c r="B262" s="29"/>
      <c r="C262" s="83">
        <f>C260</f>
        <v>0</v>
      </c>
      <c r="D262" s="83">
        <f t="shared" ref="D262:E262" si="191">D260</f>
        <v>0</v>
      </c>
      <c r="E262" s="83">
        <f t="shared" si="191"/>
        <v>0</v>
      </c>
      <c r="F262" s="83">
        <f>F260</f>
        <v>0</v>
      </c>
      <c r="G262" s="83">
        <f t="shared" ref="G262:I262" si="192">G260</f>
        <v>0</v>
      </c>
      <c r="H262" s="83">
        <f t="shared" si="192"/>
        <v>0</v>
      </c>
      <c r="I262" s="83">
        <f t="shared" si="192"/>
        <v>0</v>
      </c>
      <c r="J262" s="82"/>
      <c r="K262" s="117">
        <f>E262*C262/18</f>
        <v>0</v>
      </c>
    </row>
    <row r="263" spans="1:11" ht="47.25" x14ac:dyDescent="0.25">
      <c r="A263" s="47" t="s">
        <v>41</v>
      </c>
      <c r="B263" s="29"/>
      <c r="C263" s="81">
        <f>C261</f>
        <v>0</v>
      </c>
      <c r="D263" s="81">
        <f t="shared" ref="D263:H263" si="193">D261</f>
        <v>0</v>
      </c>
      <c r="E263" s="81">
        <f t="shared" si="193"/>
        <v>0</v>
      </c>
      <c r="F263" s="81">
        <f t="shared" si="193"/>
        <v>0</v>
      </c>
      <c r="G263" s="81">
        <f t="shared" si="193"/>
        <v>0</v>
      </c>
      <c r="H263" s="81">
        <f t="shared" si="193"/>
        <v>0</v>
      </c>
      <c r="I263" s="81"/>
      <c r="J263" s="84">
        <f>J261</f>
        <v>0</v>
      </c>
      <c r="K263" s="117">
        <f>J263/100</f>
        <v>0</v>
      </c>
    </row>
    <row r="264" spans="1:11" s="93" customFormat="1" ht="16.5" thickBot="1" x14ac:dyDescent="0.3">
      <c r="A264" s="86"/>
      <c r="B264" s="87" t="s">
        <v>6</v>
      </c>
      <c r="C264" s="88">
        <f>C263+C262+C259+C258</f>
        <v>0</v>
      </c>
      <c r="D264" s="88">
        <f t="shared" ref="D264:H264" si="194">D263+D262+D259+D258</f>
        <v>0</v>
      </c>
      <c r="E264" s="88">
        <f t="shared" si="194"/>
        <v>0</v>
      </c>
      <c r="F264" s="88">
        <f t="shared" si="194"/>
        <v>0</v>
      </c>
      <c r="G264" s="88">
        <f t="shared" si="194"/>
        <v>0</v>
      </c>
      <c r="H264" s="88">
        <f t="shared" si="194"/>
        <v>0</v>
      </c>
      <c r="I264" s="88"/>
      <c r="J264" s="89">
        <f>J263+J262+J259+J258</f>
        <v>0</v>
      </c>
      <c r="K264" s="118">
        <f t="shared" ref="K264" si="195">K263+K262+K259+K258</f>
        <v>0</v>
      </c>
    </row>
    <row r="265" spans="1:11" s="94" customFormat="1" ht="16.5" thickBot="1" x14ac:dyDescent="0.3">
      <c r="A265" s="150" t="s">
        <v>10</v>
      </c>
      <c r="B265" s="151"/>
      <c r="C265" s="91">
        <f>C264+C247+C238</f>
        <v>4</v>
      </c>
      <c r="D265" s="91">
        <f t="shared" ref="D265:H265" si="196">D264+D247+D238</f>
        <v>58</v>
      </c>
      <c r="E265" s="91">
        <f t="shared" si="196"/>
        <v>14</v>
      </c>
      <c r="F265" s="91">
        <f t="shared" si="196"/>
        <v>26</v>
      </c>
      <c r="G265" s="91">
        <f t="shared" si="196"/>
        <v>728</v>
      </c>
      <c r="H265" s="91">
        <f t="shared" si="196"/>
        <v>1352</v>
      </c>
      <c r="I265" s="91"/>
      <c r="J265" s="85">
        <f>J264+J247+J238</f>
        <v>0</v>
      </c>
      <c r="K265" s="119">
        <f t="shared" ref="K265" si="197">K264+K247+K238</f>
        <v>1.0833333333333333</v>
      </c>
    </row>
    <row r="267" spans="1:11" ht="18.75" x14ac:dyDescent="0.25">
      <c r="A267" s="155"/>
      <c r="B267" s="155"/>
      <c r="C267" s="155"/>
      <c r="D267" s="155"/>
      <c r="E267" s="155"/>
    </row>
    <row r="268" spans="1:11" ht="18.75" x14ac:dyDescent="0.3">
      <c r="A268" s="72" t="s">
        <v>143</v>
      </c>
      <c r="B268" s="73"/>
      <c r="C268" s="65">
        <v>2</v>
      </c>
    </row>
    <row r="269" spans="1:11" ht="18.75" x14ac:dyDescent="0.25">
      <c r="A269" s="3"/>
      <c r="B269" s="3"/>
      <c r="C269" s="1"/>
      <c r="D269" s="4"/>
      <c r="E269" s="4"/>
      <c r="F269" s="1"/>
      <c r="G269" s="1"/>
      <c r="H269" s="1"/>
      <c r="I269" s="1"/>
      <c r="J269" s="1"/>
      <c r="K269" s="122"/>
    </row>
    <row r="270" spans="1:11" ht="75" x14ac:dyDescent="0.25">
      <c r="A270" s="44" t="s">
        <v>36</v>
      </c>
      <c r="B270" s="79"/>
      <c r="C270" s="79" t="s">
        <v>43</v>
      </c>
      <c r="D270" s="44" t="s">
        <v>61</v>
      </c>
      <c r="E270" s="59"/>
      <c r="F270" s="79" t="s">
        <v>51</v>
      </c>
      <c r="G270" s="79"/>
      <c r="H270" s="44" t="s">
        <v>8</v>
      </c>
      <c r="I270" s="62"/>
      <c r="J270" s="130" t="s">
        <v>77</v>
      </c>
      <c r="K270" s="111" t="s">
        <v>44</v>
      </c>
    </row>
    <row r="271" spans="1:11" ht="18.75" x14ac:dyDescent="0.25">
      <c r="A271" s="63" t="s">
        <v>37</v>
      </c>
      <c r="B271" s="79"/>
      <c r="C271" s="95">
        <f>C238+C205+C172+C140+C107+C74+C41+C9</f>
        <v>6</v>
      </c>
      <c r="D271" s="99">
        <f>D238+D205+D172+D140+D107+D74+D41+D9</f>
        <v>94</v>
      </c>
      <c r="E271" s="97"/>
      <c r="F271" s="95">
        <f>F238+F205+F172+F140+F107+F74+F41+F9</f>
        <v>36</v>
      </c>
      <c r="G271" s="97"/>
      <c r="H271" s="99">
        <f>H238+H205+H172+H140+H107+H74+H41+H9</f>
        <v>1872</v>
      </c>
      <c r="I271" s="97"/>
      <c r="J271" s="123">
        <f>J238+J205+J172+J140+J107+J74+J41+J9</f>
        <v>0</v>
      </c>
      <c r="K271" s="123">
        <f>K238+K205+K172+K140+K107+K74+K41+K9</f>
        <v>1.5</v>
      </c>
    </row>
    <row r="272" spans="1:11" ht="28.5" hidden="1" x14ac:dyDescent="0.3">
      <c r="A272" s="46" t="s">
        <v>38</v>
      </c>
      <c r="B272" s="60"/>
      <c r="C272" s="96">
        <f>C262+C258+C245+C229+C225+C196+C192+C179+C164+C160+C147+C131+C127+C114+C98+C94+C81+C65+C61+C48+C33+C29+C16+C212</f>
        <v>0</v>
      </c>
      <c r="D272" s="96">
        <f>D262+D258+D245+D229+D225+D196+D192+D179+D164+D160+D147+D131+D127+D114+D98+D94+D81+D65+D61+D48+D33+D29+D16+D212</f>
        <v>0</v>
      </c>
      <c r="E272" s="98"/>
      <c r="F272" s="96">
        <f>F262+F258+F245+F229+F225+F196+F192+F179+F164+F160+F147+F131+F127+F114+F98+F94+F81+F65+F61+F48+F33+F29+F16+F212</f>
        <v>0</v>
      </c>
      <c r="G272" s="98"/>
      <c r="H272" s="96">
        <f>H262+H258+H245+H229+H225+H196+H192+H179+H164+H160+H147+H131+H127+H114+H98+H94+H81+H65+H61+H48+H33+H29+H16+H212</f>
        <v>0</v>
      </c>
      <c r="I272" s="98"/>
      <c r="J272" s="124">
        <f>J262+J258+J245+J229+J225+J196+J192+J179+J164+J160+J147+J131+J127+J114+J98+J94+J81+J65+J61+J48+J33+J29+J16+J212</f>
        <v>0</v>
      </c>
      <c r="K272" s="124">
        <f>K262+K258+K245+K229+K225+K196+K192+K179+K164+K160+K147+K131+K127+K114+K98+K94+K81+K65+K61+K48+K33+K29+K16+K212</f>
        <v>0</v>
      </c>
    </row>
    <row r="273" spans="1:11" ht="18.75" x14ac:dyDescent="0.3">
      <c r="A273" s="40" t="s">
        <v>50</v>
      </c>
      <c r="B273" s="61"/>
      <c r="C273" s="96">
        <f>C263+C259+C246+C230+C226+C213+C197+C193+C180+C165+C161+C148+C132+C128+C115+C99+C95+C82+C66+C62+C49+C34+C30+C17</f>
        <v>69</v>
      </c>
      <c r="D273" s="100">
        <f>D263+D259+D246+D230+D226+D213+D197+D193+D180+D165+D161+D148+D132+D128+D115+D99+D95+D82+D66+D62+D49+D34+D30+D17</f>
        <v>946</v>
      </c>
      <c r="E273" s="98"/>
      <c r="F273" s="96">
        <f>F263+F259+F246+F230+F226+F213+F197+F193+F180+F165+F161+F148+F132+F128+F115+F99+F95+F82+F66+F62+F49+F34+F30+F17</f>
        <v>733</v>
      </c>
      <c r="G273" s="98"/>
      <c r="H273" s="100">
        <f>H263+H259+H246+H230+H226+H213+H197+H193+H180+H165+H161+H148+H132+H128+H115+H99+H95+H82+H66+H62+H49+H34+H30+H17</f>
        <v>37804</v>
      </c>
      <c r="I273" s="98"/>
      <c r="J273" s="124">
        <f>J265+J232+J199+J167+J134+J101+J68+J36</f>
        <v>2676</v>
      </c>
      <c r="K273" s="124">
        <v>44.14</v>
      </c>
    </row>
    <row r="274" spans="1:11" ht="18.75" x14ac:dyDescent="0.3">
      <c r="A274" s="64" t="s">
        <v>10</v>
      </c>
      <c r="B274" s="75"/>
      <c r="C274" s="66">
        <f>C271+C272+C273</f>
        <v>75</v>
      </c>
      <c r="D274" s="66">
        <f>D271+D272+D273</f>
        <v>1040</v>
      </c>
      <c r="E274" s="66"/>
      <c r="F274" s="66">
        <f t="shared" ref="F274" si="198">F271+F272+F273</f>
        <v>769</v>
      </c>
      <c r="G274" s="66"/>
      <c r="H274" s="66">
        <f t="shared" ref="H274" si="199">H271+H272+H273</f>
        <v>39676</v>
      </c>
      <c r="I274" s="66"/>
      <c r="J274" s="125">
        <f t="shared" ref="J274" si="200">J271+J272+J273</f>
        <v>2676</v>
      </c>
      <c r="K274" s="125">
        <f>K265+K232+K199+K167+K134+K101+K68+K36</f>
        <v>45.634999999999998</v>
      </c>
    </row>
  </sheetData>
  <mergeCells count="44">
    <mergeCell ref="A265:B265"/>
    <mergeCell ref="A267:E267"/>
    <mergeCell ref="A232:B232"/>
    <mergeCell ref="A238:B238"/>
    <mergeCell ref="A241:B241"/>
    <mergeCell ref="A244:B244"/>
    <mergeCell ref="A247:B247"/>
    <mergeCell ref="E1:G1"/>
    <mergeCell ref="E3:G3"/>
    <mergeCell ref="E5:G5"/>
    <mergeCell ref="A36:B36"/>
    <mergeCell ref="A18:B18"/>
    <mergeCell ref="A15:B15"/>
    <mergeCell ref="A9:B9"/>
    <mergeCell ref="A12:B12"/>
    <mergeCell ref="A41:B41"/>
    <mergeCell ref="A44:B44"/>
    <mergeCell ref="A47:B47"/>
    <mergeCell ref="A50:B50"/>
    <mergeCell ref="A68:B68"/>
    <mergeCell ref="A74:B74"/>
    <mergeCell ref="A77:B77"/>
    <mergeCell ref="A80:B80"/>
    <mergeCell ref="A83:B83"/>
    <mergeCell ref="A101:B101"/>
    <mergeCell ref="A107:B107"/>
    <mergeCell ref="A110:B110"/>
    <mergeCell ref="A113:B113"/>
    <mergeCell ref="A116:B116"/>
    <mergeCell ref="A134:B134"/>
    <mergeCell ref="A140:B140"/>
    <mergeCell ref="A143:B143"/>
    <mergeCell ref="A146:B146"/>
    <mergeCell ref="A149:B149"/>
    <mergeCell ref="A167:B167"/>
    <mergeCell ref="A205:B205"/>
    <mergeCell ref="A208:B208"/>
    <mergeCell ref="A211:B211"/>
    <mergeCell ref="A214:B214"/>
    <mergeCell ref="A172:B172"/>
    <mergeCell ref="A175:B175"/>
    <mergeCell ref="A178:B178"/>
    <mergeCell ref="A181:B181"/>
    <mergeCell ref="A199:B199"/>
  </mergeCells>
  <pageMargins left="0.47244094488188981" right="0.15748031496062992" top="0.23622047244094491" bottom="0.35433070866141736" header="0" footer="0.27559055118110237"/>
  <pageSetup paperSize="9" scale="65" orientation="landscape" verticalDpi="0" r:id="rId1"/>
  <rowBreaks count="8" manualBreakCount="8">
    <brk id="37" max="10" man="1"/>
    <brk id="70" max="10" man="1"/>
    <brk id="102" max="10" man="1"/>
    <brk id="135" max="10" man="1"/>
    <brk id="168" max="10" man="1"/>
    <brk id="201" max="10" man="1"/>
    <brk id="234" max="10" man="1"/>
    <brk id="26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5"/>
  <sheetViews>
    <sheetView view="pageBreakPreview" zoomScale="70" zoomScaleNormal="100" zoomScaleSheetLayoutView="70" workbookViewId="0">
      <selection activeCell="F42" sqref="F42"/>
    </sheetView>
  </sheetViews>
  <sheetFormatPr defaultRowHeight="15" x14ac:dyDescent="0.25"/>
  <cols>
    <col min="1" max="1" width="16.375" customWidth="1"/>
    <col min="2" max="3" width="9.25" bestFit="1" customWidth="1"/>
    <col min="4" max="4" width="13.125" customWidth="1"/>
    <col min="5" max="6" width="9.25" bestFit="1" customWidth="1"/>
    <col min="7" max="7" width="10.875" bestFit="1" customWidth="1"/>
    <col min="8" max="9" width="9.25" customWidth="1"/>
    <col min="10" max="10" width="9.75" bestFit="1" customWidth="1"/>
    <col min="11" max="12" width="9.25" bestFit="1" customWidth="1"/>
    <col min="13" max="13" width="12" customWidth="1"/>
    <col min="14" max="18" width="9.25" bestFit="1" customWidth="1"/>
    <col min="19" max="19" width="10" bestFit="1" customWidth="1"/>
    <col min="20" max="22" width="9.25" bestFit="1" customWidth="1"/>
  </cols>
  <sheetData>
    <row r="1" spans="1:71" s="8" customFormat="1" ht="21.75" customHeight="1" x14ac:dyDescent="0.3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71" s="8" customFormat="1" ht="16.5" customHeight="1" x14ac:dyDescent="0.3">
      <c r="A2" s="161" t="s">
        <v>31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71" s="9" customFormat="1" ht="50.25" customHeight="1" x14ac:dyDescent="0.3">
      <c r="A3" s="159" t="s">
        <v>12</v>
      </c>
      <c r="B3" s="156" t="s">
        <v>62</v>
      </c>
      <c r="C3" s="156"/>
      <c r="D3" s="156"/>
      <c r="E3" s="156" t="s">
        <v>63</v>
      </c>
      <c r="F3" s="156"/>
      <c r="G3" s="156"/>
      <c r="H3" s="156" t="s">
        <v>11</v>
      </c>
      <c r="I3" s="156"/>
      <c r="J3" s="156"/>
      <c r="K3" s="156" t="s">
        <v>65</v>
      </c>
      <c r="L3" s="156"/>
      <c r="M3" s="156"/>
      <c r="N3" s="156" t="s">
        <v>66</v>
      </c>
      <c r="O3" s="156"/>
      <c r="P3" s="156"/>
      <c r="Q3" s="156" t="s">
        <v>67</v>
      </c>
      <c r="R3" s="156"/>
      <c r="S3" s="156"/>
      <c r="T3" s="156" t="s">
        <v>68</v>
      </c>
      <c r="U3" s="156"/>
      <c r="V3" s="156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1:71" s="9" customFormat="1" ht="42" customHeight="1" x14ac:dyDescent="0.3">
      <c r="A4" s="160"/>
      <c r="B4" s="5" t="s">
        <v>1</v>
      </c>
      <c r="C4" s="5" t="s">
        <v>2</v>
      </c>
      <c r="D4" s="23" t="s">
        <v>57</v>
      </c>
      <c r="E4" s="5" t="s">
        <v>1</v>
      </c>
      <c r="F4" s="5" t="s">
        <v>2</v>
      </c>
      <c r="G4" s="23" t="s">
        <v>57</v>
      </c>
      <c r="H4" s="5" t="s">
        <v>1</v>
      </c>
      <c r="I4" s="5" t="s">
        <v>2</v>
      </c>
      <c r="J4" s="23" t="s">
        <v>57</v>
      </c>
      <c r="K4" s="5" t="s">
        <v>1</v>
      </c>
      <c r="L4" s="5" t="s">
        <v>2</v>
      </c>
      <c r="M4" s="23" t="s">
        <v>57</v>
      </c>
      <c r="N4" s="5" t="s">
        <v>1</v>
      </c>
      <c r="O4" s="5" t="s">
        <v>2</v>
      </c>
      <c r="P4" s="23" t="s">
        <v>57</v>
      </c>
      <c r="Q4" s="5" t="s">
        <v>1</v>
      </c>
      <c r="R4" s="5" t="s">
        <v>2</v>
      </c>
      <c r="S4" s="23" t="s">
        <v>57</v>
      </c>
      <c r="T4" s="5" t="s">
        <v>1</v>
      </c>
      <c r="U4" s="5" t="s">
        <v>2</v>
      </c>
      <c r="V4" s="23" t="s">
        <v>57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1:71" s="9" customFormat="1" ht="42" customHeight="1" x14ac:dyDescent="0.3">
      <c r="A5" s="101" t="s">
        <v>35</v>
      </c>
      <c r="B5" s="23"/>
      <c r="C5" s="23"/>
      <c r="D5" s="23"/>
      <c r="E5" s="23"/>
      <c r="F5" s="23"/>
      <c r="G5" s="23"/>
      <c r="H5" s="23">
        <v>3</v>
      </c>
      <c r="I5" s="23">
        <v>45</v>
      </c>
      <c r="J5" s="127">
        <v>0.75</v>
      </c>
      <c r="K5" s="23">
        <v>2</v>
      </c>
      <c r="L5" s="23">
        <v>31</v>
      </c>
      <c r="M5" s="127">
        <v>0.5</v>
      </c>
      <c r="N5" s="23"/>
      <c r="O5" s="23"/>
      <c r="P5" s="23"/>
      <c r="Q5" s="23"/>
      <c r="R5" s="23"/>
      <c r="S5" s="127"/>
      <c r="T5" s="23"/>
      <c r="U5" s="23"/>
      <c r="V5" s="23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1:71" s="9" customFormat="1" ht="18.75" x14ac:dyDescent="0.3">
      <c r="A6" s="5" t="s">
        <v>29</v>
      </c>
      <c r="B6" s="5">
        <v>2</v>
      </c>
      <c r="C6" s="5">
        <v>33</v>
      </c>
      <c r="D6" s="127">
        <v>0.5</v>
      </c>
      <c r="E6" s="5">
        <v>4</v>
      </c>
      <c r="F6" s="5">
        <v>71</v>
      </c>
      <c r="G6" s="23">
        <v>1</v>
      </c>
      <c r="H6" s="5">
        <v>2</v>
      </c>
      <c r="I6" s="5">
        <v>25</v>
      </c>
      <c r="J6" s="127">
        <v>0.5</v>
      </c>
      <c r="K6" s="5">
        <v>5</v>
      </c>
      <c r="L6" s="5">
        <v>87</v>
      </c>
      <c r="M6" s="127">
        <v>1.25</v>
      </c>
      <c r="N6" s="5">
        <v>4</v>
      </c>
      <c r="O6" s="5">
        <v>98</v>
      </c>
      <c r="P6" s="127">
        <v>1</v>
      </c>
      <c r="Q6" s="5">
        <v>1</v>
      </c>
      <c r="R6" s="5">
        <v>12</v>
      </c>
      <c r="S6" s="127">
        <v>0.25</v>
      </c>
      <c r="T6" s="5">
        <v>3</v>
      </c>
      <c r="U6" s="5">
        <v>45</v>
      </c>
      <c r="V6" s="127">
        <v>0.75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71" s="9" customFormat="1" ht="40.5" customHeight="1" x14ac:dyDescent="0.3">
      <c r="A7" s="5" t="s">
        <v>23</v>
      </c>
      <c r="B7" s="5">
        <v>1</v>
      </c>
      <c r="C7" s="5">
        <v>12</v>
      </c>
      <c r="D7" s="127">
        <v>0.33</v>
      </c>
      <c r="E7" s="5">
        <v>2</v>
      </c>
      <c r="F7" s="5">
        <v>34</v>
      </c>
      <c r="G7" s="127">
        <v>0.67</v>
      </c>
      <c r="H7" s="5">
        <v>4</v>
      </c>
      <c r="I7" s="5">
        <v>46</v>
      </c>
      <c r="J7" s="127">
        <v>1.5</v>
      </c>
      <c r="K7" s="5">
        <v>4</v>
      </c>
      <c r="L7" s="5">
        <v>53</v>
      </c>
      <c r="M7" s="127">
        <v>1.5</v>
      </c>
      <c r="N7" s="5"/>
      <c r="O7" s="5"/>
      <c r="P7" s="127"/>
      <c r="Q7" s="5">
        <v>2</v>
      </c>
      <c r="R7" s="5">
        <v>22</v>
      </c>
      <c r="S7" s="127">
        <v>0.75</v>
      </c>
      <c r="T7" s="5">
        <v>1</v>
      </c>
      <c r="U7" s="5">
        <v>13</v>
      </c>
      <c r="V7" s="127">
        <v>0.33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71" s="9" customFormat="1" ht="18.75" x14ac:dyDescent="0.3">
      <c r="A8" s="5" t="s">
        <v>33</v>
      </c>
      <c r="B8" s="5">
        <v>1</v>
      </c>
      <c r="C8" s="5">
        <v>11</v>
      </c>
      <c r="D8" s="127">
        <v>0.5</v>
      </c>
      <c r="E8" s="5"/>
      <c r="F8" s="5"/>
      <c r="G8" s="5"/>
      <c r="H8" s="5">
        <v>4</v>
      </c>
      <c r="I8" s="5">
        <v>49</v>
      </c>
      <c r="J8" s="127">
        <v>2</v>
      </c>
      <c r="K8" s="5">
        <v>3</v>
      </c>
      <c r="L8" s="5">
        <v>38</v>
      </c>
      <c r="M8" s="127">
        <v>1.5</v>
      </c>
      <c r="N8" s="5">
        <v>1</v>
      </c>
      <c r="O8" s="5">
        <v>27</v>
      </c>
      <c r="P8" s="127">
        <v>0.42</v>
      </c>
      <c r="Q8" s="5">
        <v>1</v>
      </c>
      <c r="R8" s="5">
        <v>7</v>
      </c>
      <c r="S8" s="127">
        <v>0.5</v>
      </c>
      <c r="T8" s="5"/>
      <c r="U8" s="5"/>
      <c r="V8" s="5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</row>
    <row r="9" spans="1:71" s="9" customFormat="1" ht="18.75" x14ac:dyDescent="0.3">
      <c r="A9" s="5" t="s">
        <v>34</v>
      </c>
      <c r="B9" s="5">
        <v>2</v>
      </c>
      <c r="C9" s="5">
        <v>16</v>
      </c>
      <c r="D9" s="127">
        <v>2.4</v>
      </c>
      <c r="E9" s="5"/>
      <c r="F9" s="5"/>
      <c r="G9" s="5"/>
      <c r="H9" s="5">
        <v>4</v>
      </c>
      <c r="I9" s="5">
        <v>32</v>
      </c>
      <c r="J9" s="127">
        <v>4.8</v>
      </c>
      <c r="K9" s="5">
        <v>3</v>
      </c>
      <c r="L9" s="5">
        <v>32</v>
      </c>
      <c r="M9" s="127">
        <v>4.8</v>
      </c>
      <c r="N9" s="5">
        <v>2</v>
      </c>
      <c r="O9" s="5">
        <v>38</v>
      </c>
      <c r="P9" s="127">
        <v>5.7</v>
      </c>
      <c r="Q9" s="5">
        <v>2</v>
      </c>
      <c r="R9" s="5">
        <v>13</v>
      </c>
      <c r="S9" s="127">
        <v>2.2000000000000002</v>
      </c>
      <c r="T9" s="5"/>
      <c r="U9" s="5"/>
      <c r="V9" s="5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1:71" s="9" customFormat="1" ht="19.5" thickBot="1" x14ac:dyDescent="0.35">
      <c r="A10" s="5" t="s">
        <v>22</v>
      </c>
      <c r="B10" s="5"/>
      <c r="C10" s="5"/>
      <c r="D10" s="127"/>
      <c r="E10" s="5"/>
      <c r="F10" s="5"/>
      <c r="G10" s="5"/>
      <c r="H10" s="5">
        <v>1</v>
      </c>
      <c r="I10" s="5">
        <v>5</v>
      </c>
      <c r="J10" s="127">
        <v>1.2</v>
      </c>
      <c r="K10" s="5">
        <v>1</v>
      </c>
      <c r="L10" s="5">
        <v>2</v>
      </c>
      <c r="M10" s="127">
        <v>0.64</v>
      </c>
      <c r="N10" s="5"/>
      <c r="O10" s="5"/>
      <c r="P10" s="127"/>
      <c r="Q10" s="5">
        <v>1</v>
      </c>
      <c r="R10" s="5">
        <v>5</v>
      </c>
      <c r="S10" s="127">
        <v>1.72</v>
      </c>
      <c r="T10" s="5"/>
      <c r="U10" s="5"/>
      <c r="V10" s="12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</row>
    <row r="11" spans="1:71" s="9" customFormat="1" ht="19.5" thickBot="1" x14ac:dyDescent="0.35">
      <c r="A11" s="7" t="s">
        <v>3</v>
      </c>
      <c r="B11" s="12">
        <f>B6+B7+B8+B9+B10+B5</f>
        <v>6</v>
      </c>
      <c r="C11" s="12">
        <f t="shared" ref="C11:V11" si="0">C6+C7+C8+C9+C10+C5</f>
        <v>72</v>
      </c>
      <c r="D11" s="128">
        <f>D5+D6+D7+D8+D9+D10</f>
        <v>3.73</v>
      </c>
      <c r="E11" s="12">
        <f t="shared" si="0"/>
        <v>6</v>
      </c>
      <c r="F11" s="12">
        <f t="shared" si="0"/>
        <v>105</v>
      </c>
      <c r="G11" s="128">
        <v>1.67</v>
      </c>
      <c r="H11" s="12">
        <f t="shared" si="0"/>
        <v>18</v>
      </c>
      <c r="I11" s="12">
        <f t="shared" si="0"/>
        <v>202</v>
      </c>
      <c r="J11" s="128">
        <f>J5+J6+J7+J8+J9+J10</f>
        <v>10.75</v>
      </c>
      <c r="K11" s="12">
        <f t="shared" si="0"/>
        <v>18</v>
      </c>
      <c r="L11" s="12">
        <f t="shared" si="0"/>
        <v>243</v>
      </c>
      <c r="M11" s="128">
        <f>M5+M6+M7+M8+M9+M10</f>
        <v>10.190000000000001</v>
      </c>
      <c r="N11" s="12">
        <f t="shared" si="0"/>
        <v>7</v>
      </c>
      <c r="O11" s="12">
        <f t="shared" si="0"/>
        <v>163</v>
      </c>
      <c r="P11" s="128">
        <f t="shared" si="0"/>
        <v>7.12</v>
      </c>
      <c r="Q11" s="12">
        <f t="shared" si="0"/>
        <v>7</v>
      </c>
      <c r="R11" s="12">
        <f t="shared" si="0"/>
        <v>59</v>
      </c>
      <c r="S11" s="128">
        <f t="shared" si="0"/>
        <v>5.42</v>
      </c>
      <c r="T11" s="12">
        <f t="shared" si="0"/>
        <v>4</v>
      </c>
      <c r="U11" s="12">
        <f t="shared" si="0"/>
        <v>58</v>
      </c>
      <c r="V11" s="128">
        <f t="shared" si="0"/>
        <v>1.08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</row>
    <row r="12" spans="1:71" s="9" customFormat="1" ht="18.75" hidden="1" customHeight="1" x14ac:dyDescent="0.3">
      <c r="A12" s="157" t="s">
        <v>0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</row>
    <row r="13" spans="1:71" s="9" customFormat="1" ht="18.75" hidden="1" customHeight="1" x14ac:dyDescent="0.3">
      <c r="A13" s="161" t="s">
        <v>32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71" s="9" customFormat="1" ht="36" hidden="1" customHeight="1" x14ac:dyDescent="0.3">
      <c r="A14" s="159" t="s">
        <v>12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63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1:71" s="9" customFormat="1" ht="41.25" hidden="1" customHeight="1" x14ac:dyDescent="0.3">
      <c r="A15" s="160"/>
      <c r="B15" s="5" t="s">
        <v>1</v>
      </c>
      <c r="C15" s="5" t="s">
        <v>2</v>
      </c>
      <c r="D15" s="23" t="s">
        <v>57</v>
      </c>
      <c r="E15" s="5" t="s">
        <v>1</v>
      </c>
      <c r="F15" s="5" t="s">
        <v>2</v>
      </c>
      <c r="G15" s="23" t="s">
        <v>57</v>
      </c>
      <c r="H15" s="23" t="s">
        <v>1</v>
      </c>
      <c r="I15" s="23" t="s">
        <v>2</v>
      </c>
      <c r="J15" s="23" t="s">
        <v>57</v>
      </c>
      <c r="K15" s="163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</row>
    <row r="16" spans="1:71" s="9" customFormat="1" ht="41.25" hidden="1" customHeight="1" x14ac:dyDescent="0.3">
      <c r="A16" s="101" t="s">
        <v>35</v>
      </c>
      <c r="B16" s="23"/>
      <c r="C16" s="23"/>
      <c r="D16" s="23"/>
      <c r="E16" s="23"/>
      <c r="F16" s="23"/>
      <c r="G16" s="23"/>
      <c r="H16" s="23"/>
      <c r="I16" s="23"/>
      <c r="J16" s="23"/>
      <c r="K16" s="163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</row>
    <row r="17" spans="1:71" s="9" customFormat="1" ht="18.75" hidden="1" x14ac:dyDescent="0.3">
      <c r="A17" s="23" t="s">
        <v>29</v>
      </c>
      <c r="B17" s="5"/>
      <c r="C17" s="5"/>
      <c r="D17" s="5"/>
      <c r="E17" s="5"/>
      <c r="F17" s="5"/>
      <c r="G17" s="5"/>
      <c r="H17" s="23"/>
      <c r="I17" s="23"/>
      <c r="J17" s="23"/>
      <c r="K17" s="163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</row>
    <row r="18" spans="1:71" s="9" customFormat="1" ht="37.5" hidden="1" x14ac:dyDescent="0.3">
      <c r="A18" s="23" t="s">
        <v>23</v>
      </c>
      <c r="B18" s="5"/>
      <c r="C18" s="5"/>
      <c r="D18" s="5"/>
      <c r="E18" s="5"/>
      <c r="F18" s="5"/>
      <c r="G18" s="5"/>
      <c r="H18" s="23"/>
      <c r="I18" s="23"/>
      <c r="J18" s="23"/>
      <c r="K18" s="163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</row>
    <row r="19" spans="1:71" s="9" customFormat="1" ht="18.75" hidden="1" x14ac:dyDescent="0.3">
      <c r="A19" s="23" t="s">
        <v>33</v>
      </c>
      <c r="B19" s="5"/>
      <c r="C19" s="5"/>
      <c r="D19" s="5"/>
      <c r="E19" s="5"/>
      <c r="F19" s="5"/>
      <c r="G19" s="5"/>
      <c r="H19" s="23"/>
      <c r="I19" s="23"/>
      <c r="J19" s="23"/>
      <c r="K19" s="163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</row>
    <row r="20" spans="1:71" s="9" customFormat="1" ht="18.75" hidden="1" x14ac:dyDescent="0.3">
      <c r="A20" s="23" t="s">
        <v>34</v>
      </c>
      <c r="B20" s="5"/>
      <c r="C20" s="5"/>
      <c r="D20" s="5"/>
      <c r="E20" s="5"/>
      <c r="F20" s="5"/>
      <c r="G20" s="5"/>
      <c r="H20" s="23"/>
      <c r="I20" s="23"/>
      <c r="J20" s="23"/>
      <c r="K20" s="163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</row>
    <row r="21" spans="1:71" s="9" customFormat="1" ht="19.5" hidden="1" thickBot="1" x14ac:dyDescent="0.35">
      <c r="A21" s="23" t="s">
        <v>22</v>
      </c>
      <c r="B21" s="5"/>
      <c r="C21" s="5"/>
      <c r="D21" s="5"/>
      <c r="E21" s="5"/>
      <c r="F21" s="5"/>
      <c r="G21" s="5"/>
      <c r="H21" s="23"/>
      <c r="I21" s="23"/>
      <c r="J21" s="23"/>
      <c r="K21" s="163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</row>
    <row r="22" spans="1:71" s="9" customFormat="1" ht="19.5" hidden="1" thickBot="1" x14ac:dyDescent="0.35">
      <c r="A22" s="7" t="s">
        <v>3</v>
      </c>
      <c r="B22" s="12">
        <f>B17+B18+B19+B20+B21+B16</f>
        <v>0</v>
      </c>
      <c r="C22" s="12">
        <f t="shared" ref="C22:J22" si="1">C17+C18+C19+C20+C21+C16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12">
        <f t="shared" si="1"/>
        <v>0</v>
      </c>
      <c r="I22" s="12">
        <f t="shared" si="1"/>
        <v>0</v>
      </c>
      <c r="J22" s="12">
        <f t="shared" si="1"/>
        <v>0</v>
      </c>
      <c r="K22" s="163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</row>
    <row r="23" spans="1:71" s="9" customFormat="1" ht="18.75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</row>
    <row r="24" spans="1:71" s="9" customFormat="1" ht="18.75" customHeight="1" x14ac:dyDescent="0.3">
      <c r="A24" s="164" t="s">
        <v>0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</row>
    <row r="25" spans="1:71" s="9" customFormat="1" ht="18.75" customHeight="1" x14ac:dyDescent="0.3">
      <c r="A25" s="158" t="s">
        <v>20</v>
      </c>
      <c r="B25" s="158"/>
      <c r="C25" s="158"/>
      <c r="D25" s="158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</row>
    <row r="26" spans="1:71" s="9" customFormat="1" ht="36" customHeight="1" x14ac:dyDescent="0.3">
      <c r="A26" s="165" t="s">
        <v>12</v>
      </c>
      <c r="B26" s="160" t="s">
        <v>64</v>
      </c>
      <c r="C26" s="160"/>
      <c r="D26" s="157"/>
      <c r="E26" s="163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</row>
    <row r="27" spans="1:71" s="9" customFormat="1" ht="41.25" customHeight="1" x14ac:dyDescent="0.3">
      <c r="A27" s="160"/>
      <c r="B27" s="23" t="s">
        <v>1</v>
      </c>
      <c r="C27" s="23" t="s">
        <v>2</v>
      </c>
      <c r="D27" s="141" t="s">
        <v>57</v>
      </c>
      <c r="E27" s="145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</row>
    <row r="28" spans="1:71" s="9" customFormat="1" ht="41.25" customHeight="1" x14ac:dyDescent="0.3">
      <c r="A28" s="101" t="s">
        <v>35</v>
      </c>
      <c r="B28" s="23">
        <v>1</v>
      </c>
      <c r="C28" s="23">
        <v>18</v>
      </c>
      <c r="D28" s="142">
        <v>0.25</v>
      </c>
      <c r="E28" s="145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</row>
    <row r="29" spans="1:71" s="9" customFormat="1" ht="18.75" x14ac:dyDescent="0.3">
      <c r="A29" s="23" t="s">
        <v>29</v>
      </c>
      <c r="B29" s="23">
        <v>3</v>
      </c>
      <c r="C29" s="23">
        <v>52</v>
      </c>
      <c r="D29" s="142">
        <v>0.75</v>
      </c>
      <c r="E29" s="14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</row>
    <row r="30" spans="1:71" s="9" customFormat="1" ht="37.5" x14ac:dyDescent="0.3">
      <c r="A30" s="23" t="s">
        <v>23</v>
      </c>
      <c r="B30" s="23">
        <v>1</v>
      </c>
      <c r="C30" s="23">
        <v>19</v>
      </c>
      <c r="D30" s="142">
        <v>0.38</v>
      </c>
      <c r="E30" s="14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</row>
    <row r="31" spans="1:71" s="9" customFormat="1" ht="18.75" x14ac:dyDescent="0.3">
      <c r="A31" s="23" t="s">
        <v>33</v>
      </c>
      <c r="B31" s="23">
        <v>2</v>
      </c>
      <c r="C31" s="23">
        <v>27</v>
      </c>
      <c r="D31" s="142">
        <v>1</v>
      </c>
      <c r="E31" s="145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</row>
    <row r="32" spans="1:71" s="9" customFormat="1" ht="18.75" x14ac:dyDescent="0.3">
      <c r="A32" s="23" t="s">
        <v>34</v>
      </c>
      <c r="B32" s="23">
        <v>2</v>
      </c>
      <c r="C32" s="23">
        <v>22</v>
      </c>
      <c r="D32" s="142">
        <v>3.3</v>
      </c>
      <c r="E32" s="145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</row>
    <row r="33" spans="1:71" s="9" customFormat="1" ht="19.5" thickBot="1" x14ac:dyDescent="0.35">
      <c r="A33" s="23" t="s">
        <v>22</v>
      </c>
      <c r="B33" s="23"/>
      <c r="C33" s="23"/>
      <c r="D33" s="142"/>
      <c r="E33" s="14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s="9" customFormat="1" ht="19.5" thickBot="1" x14ac:dyDescent="0.35">
      <c r="A34" s="7" t="s">
        <v>3</v>
      </c>
      <c r="B34" s="12">
        <f>B29+B30+B31+B32+B33+B28</f>
        <v>9</v>
      </c>
      <c r="C34" s="12">
        <f t="shared" ref="C34:D34" si="2">C29+C30+C31+C32+C33+C28</f>
        <v>138</v>
      </c>
      <c r="D34" s="143">
        <f t="shared" si="2"/>
        <v>5.68</v>
      </c>
      <c r="E34" s="140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38"/>
      <c r="R34" s="38"/>
      <c r="S34" s="38"/>
      <c r="T34" s="38"/>
      <c r="U34" s="38"/>
      <c r="V34" s="3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x14ac:dyDescent="0.25">
      <c r="Q35" s="1"/>
      <c r="R35" s="1"/>
      <c r="S35" s="1"/>
      <c r="T35" s="1"/>
      <c r="U35" s="1"/>
      <c r="V35" s="1"/>
    </row>
    <row r="36" spans="1:71" x14ac:dyDescent="0.25">
      <c r="Q36" s="1"/>
      <c r="R36" s="1"/>
      <c r="S36" s="1"/>
      <c r="T36" s="1"/>
      <c r="U36" s="1"/>
      <c r="V36" s="1"/>
    </row>
    <row r="37" spans="1:71" ht="18.75" x14ac:dyDescent="0.25">
      <c r="A37" s="159" t="s">
        <v>12</v>
      </c>
      <c r="B37" s="156" t="s">
        <v>4</v>
      </c>
      <c r="C37" s="156"/>
      <c r="D37" s="156"/>
      <c r="Q37" s="1"/>
      <c r="R37" s="1"/>
      <c r="S37" s="1"/>
      <c r="T37" s="1"/>
      <c r="U37" s="1"/>
      <c r="V37" s="1"/>
    </row>
    <row r="38" spans="1:71" ht="41.25" customHeight="1" x14ac:dyDescent="0.25">
      <c r="A38" s="160"/>
      <c r="B38" s="5" t="s">
        <v>1</v>
      </c>
      <c r="C38" s="5" t="s">
        <v>2</v>
      </c>
      <c r="D38" s="23" t="s">
        <v>57</v>
      </c>
      <c r="Q38" s="1"/>
      <c r="R38" s="1"/>
      <c r="S38" s="1"/>
      <c r="T38" s="1"/>
      <c r="U38" s="1"/>
      <c r="V38" s="1"/>
    </row>
    <row r="39" spans="1:71" ht="41.25" customHeight="1" x14ac:dyDescent="0.25">
      <c r="A39" s="101" t="s">
        <v>35</v>
      </c>
      <c r="B39" s="23">
        <f t="shared" ref="B39:D40" si="3">B5+E5+H5+K5+N5+Q5+T5+B16+E16+H16+B28+E28+H28+K28+N28</f>
        <v>6</v>
      </c>
      <c r="C39" s="79">
        <f t="shared" si="3"/>
        <v>94</v>
      </c>
      <c r="D39" s="126">
        <f t="shared" si="3"/>
        <v>1.5</v>
      </c>
      <c r="Q39" s="1"/>
      <c r="R39" s="1"/>
      <c r="S39" s="1"/>
      <c r="T39" s="1"/>
      <c r="U39" s="1"/>
      <c r="V39" s="1"/>
    </row>
    <row r="40" spans="1:71" ht="18.75" x14ac:dyDescent="0.25">
      <c r="A40" s="23" t="s">
        <v>29</v>
      </c>
      <c r="B40" s="11">
        <f t="shared" si="3"/>
        <v>24</v>
      </c>
      <c r="C40" s="22">
        <f t="shared" si="3"/>
        <v>423</v>
      </c>
      <c r="D40" s="126">
        <f t="shared" si="3"/>
        <v>6</v>
      </c>
    </row>
    <row r="41" spans="1:71" ht="37.5" x14ac:dyDescent="0.25">
      <c r="A41" s="23" t="s">
        <v>23</v>
      </c>
      <c r="B41" s="22">
        <f t="shared" ref="B41:C44" si="4">B7+E7+H7+K7+N7+Q7+T7+B18+E18+H18+B30+E30+H30+K30+N30</f>
        <v>15</v>
      </c>
      <c r="C41" s="22">
        <f t="shared" si="4"/>
        <v>199</v>
      </c>
      <c r="D41" s="126">
        <f>D30+D7+G7+J7+M7+P7+S7+V7</f>
        <v>5.46</v>
      </c>
    </row>
    <row r="42" spans="1:71" ht="18.75" x14ac:dyDescent="0.25">
      <c r="A42" s="23" t="s">
        <v>33</v>
      </c>
      <c r="B42" s="22">
        <f t="shared" si="4"/>
        <v>12</v>
      </c>
      <c r="C42" s="22">
        <f t="shared" si="4"/>
        <v>159</v>
      </c>
      <c r="D42" s="126">
        <f>D8+G8+J8+M8+P8+S8+V8+D19+G19+J19+D31+G31+J31+M31+P31</f>
        <v>5.92</v>
      </c>
    </row>
    <row r="43" spans="1:71" ht="18.75" x14ac:dyDescent="0.25">
      <c r="A43" s="23" t="s">
        <v>34</v>
      </c>
      <c r="B43" s="22">
        <f t="shared" si="4"/>
        <v>15</v>
      </c>
      <c r="C43" s="22">
        <f t="shared" si="4"/>
        <v>153</v>
      </c>
      <c r="D43" s="126">
        <f>D9+G9+J9+M9+P9+S9+V9+D20+G20+J20+D32+G32+J32+M32+P32</f>
        <v>23.2</v>
      </c>
    </row>
    <row r="44" spans="1:71" ht="19.5" thickBot="1" x14ac:dyDescent="0.3">
      <c r="A44" s="23" t="s">
        <v>22</v>
      </c>
      <c r="B44" s="22">
        <f t="shared" si="4"/>
        <v>3</v>
      </c>
      <c r="C44" s="22">
        <f t="shared" si="4"/>
        <v>12</v>
      </c>
      <c r="D44" s="126">
        <f>D10+G10+J10+M10+P10+S10+V10+D21+G21+J21+D33+G33+J33+M33+P33</f>
        <v>3.5599999999999996</v>
      </c>
    </row>
    <row r="45" spans="1:71" ht="19.5" thickBot="1" x14ac:dyDescent="0.3">
      <c r="A45" s="7" t="s">
        <v>3</v>
      </c>
      <c r="B45" s="10">
        <f>B40+B41+B42+B43+B44+B39</f>
        <v>75</v>
      </c>
      <c r="C45" s="10">
        <f t="shared" ref="C45:D45" si="5">C40+C41+C42+C43+C44+C39</f>
        <v>1040</v>
      </c>
      <c r="D45" s="129">
        <f t="shared" si="5"/>
        <v>45.64</v>
      </c>
    </row>
  </sheetData>
  <mergeCells count="29">
    <mergeCell ref="A37:A38"/>
    <mergeCell ref="B37:D37"/>
    <mergeCell ref="A13:J13"/>
    <mergeCell ref="K14:V22"/>
    <mergeCell ref="A24:V24"/>
    <mergeCell ref="A26:A27"/>
    <mergeCell ref="B26:D26"/>
    <mergeCell ref="E26:G26"/>
    <mergeCell ref="H26:J26"/>
    <mergeCell ref="K26:M26"/>
    <mergeCell ref="Q26:S26"/>
    <mergeCell ref="A25:D25"/>
    <mergeCell ref="B14:D14"/>
    <mergeCell ref="E14:G14"/>
    <mergeCell ref="N26:P26"/>
    <mergeCell ref="T26:V26"/>
    <mergeCell ref="H14:J14"/>
    <mergeCell ref="A1:V1"/>
    <mergeCell ref="A3:A4"/>
    <mergeCell ref="B3:D3"/>
    <mergeCell ref="E3:G3"/>
    <mergeCell ref="H3:J3"/>
    <mergeCell ref="K3:M3"/>
    <mergeCell ref="A2:V2"/>
    <mergeCell ref="N3:P3"/>
    <mergeCell ref="Q3:S3"/>
    <mergeCell ref="T3:V3"/>
    <mergeCell ref="A12:V12"/>
    <mergeCell ref="A14:A15"/>
  </mergeCells>
  <pageMargins left="1.1811023622047245" right="0.59055118110236227" top="0.59055118110236227" bottom="0.59055118110236227" header="0" footer="0"/>
  <pageSetup paperSize="9" scale="57" orientation="landscape" verticalDpi="0" r:id="rId1"/>
  <rowBreaks count="2" manualBreakCount="2">
    <brk id="22" max="16383" man="1"/>
    <brk id="4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7" customWidth="1"/>
    <col min="2" max="2" width="14.375" customWidth="1"/>
    <col min="3" max="3" width="15.375" customWidth="1"/>
    <col min="4" max="4" width="18.125" customWidth="1"/>
    <col min="5" max="5" width="16.625" customWidth="1"/>
    <col min="6" max="6" width="25.125" style="21" customWidth="1"/>
  </cols>
  <sheetData>
    <row r="1" spans="1:6" ht="15.75" x14ac:dyDescent="0.25">
      <c r="A1" s="25"/>
      <c r="B1" s="26"/>
      <c r="C1" s="26"/>
      <c r="D1" s="26"/>
      <c r="E1" s="26"/>
      <c r="F1" s="27"/>
    </row>
    <row r="2" spans="1:6" ht="16.5" thickBot="1" x14ac:dyDescent="0.3">
      <c r="A2" s="166" t="s">
        <v>60</v>
      </c>
      <c r="B2" s="166"/>
      <c r="C2" s="166"/>
      <c r="D2" s="166"/>
      <c r="E2" s="166"/>
      <c r="F2" s="166"/>
    </row>
    <row r="3" spans="1:6" ht="43.5" customHeight="1" thickBot="1" x14ac:dyDescent="0.3">
      <c r="A3" s="67" t="s">
        <v>18</v>
      </c>
      <c r="B3" s="68" t="s">
        <v>12</v>
      </c>
      <c r="C3" s="68" t="s">
        <v>7</v>
      </c>
      <c r="D3" s="68" t="s">
        <v>59</v>
      </c>
      <c r="E3" s="68" t="s">
        <v>21</v>
      </c>
      <c r="F3" s="69" t="s">
        <v>58</v>
      </c>
    </row>
    <row r="4" spans="1:6" ht="15.75" customHeight="1" x14ac:dyDescent="0.25">
      <c r="A4" s="132"/>
      <c r="B4" s="34" t="s">
        <v>78</v>
      </c>
      <c r="C4" s="34">
        <v>1</v>
      </c>
      <c r="D4" s="34">
        <v>7</v>
      </c>
      <c r="E4" s="34">
        <v>16</v>
      </c>
      <c r="F4" s="103" t="s">
        <v>69</v>
      </c>
    </row>
    <row r="5" spans="1:6" ht="27" customHeight="1" x14ac:dyDescent="0.25">
      <c r="A5" s="133"/>
      <c r="B5" s="30" t="s">
        <v>26</v>
      </c>
      <c r="C5" s="30">
        <v>1</v>
      </c>
      <c r="D5" s="30">
        <v>12</v>
      </c>
      <c r="E5" s="30">
        <v>14</v>
      </c>
      <c r="F5" s="104" t="s">
        <v>75</v>
      </c>
    </row>
    <row r="6" spans="1:6" ht="22.5" customHeight="1" thickBot="1" x14ac:dyDescent="0.3">
      <c r="A6" s="167" t="s">
        <v>11</v>
      </c>
      <c r="B6" s="107" t="s">
        <v>79</v>
      </c>
      <c r="C6" s="107">
        <v>1</v>
      </c>
      <c r="D6" s="107">
        <v>8</v>
      </c>
      <c r="E6" s="107">
        <v>12</v>
      </c>
      <c r="F6" s="108" t="s">
        <v>80</v>
      </c>
    </row>
    <row r="7" spans="1:6" ht="16.5" thickBot="1" x14ac:dyDescent="0.3">
      <c r="A7" s="167"/>
      <c r="B7" s="34" t="s">
        <v>81</v>
      </c>
      <c r="C7" s="34">
        <v>1</v>
      </c>
      <c r="D7" s="34">
        <v>8</v>
      </c>
      <c r="E7" s="34">
        <v>16</v>
      </c>
      <c r="F7" s="103" t="s">
        <v>82</v>
      </c>
    </row>
    <row r="8" spans="1:6" ht="15.75" x14ac:dyDescent="0.25">
      <c r="A8" s="167"/>
      <c r="B8" s="28" t="s">
        <v>79</v>
      </c>
      <c r="C8" s="28">
        <v>1</v>
      </c>
      <c r="D8" s="28">
        <v>12</v>
      </c>
      <c r="E8" s="28">
        <v>12</v>
      </c>
      <c r="F8" s="103" t="s">
        <v>82</v>
      </c>
    </row>
    <row r="9" spans="1:6" ht="15.75" x14ac:dyDescent="0.25">
      <c r="A9" s="167"/>
      <c r="B9" s="31" t="s">
        <v>78</v>
      </c>
      <c r="C9" s="31">
        <v>1</v>
      </c>
      <c r="D9" s="31">
        <v>10</v>
      </c>
      <c r="E9" s="31">
        <v>16</v>
      </c>
      <c r="F9" s="134" t="s">
        <v>83</v>
      </c>
    </row>
    <row r="10" spans="1:6" ht="16.5" thickBot="1" x14ac:dyDescent="0.3">
      <c r="A10" s="133"/>
      <c r="B10" s="35" t="s">
        <v>79</v>
      </c>
      <c r="C10" s="35">
        <v>1</v>
      </c>
      <c r="D10" s="35">
        <v>12</v>
      </c>
      <c r="E10" s="35">
        <v>12</v>
      </c>
      <c r="F10" s="109" t="s">
        <v>83</v>
      </c>
    </row>
    <row r="11" spans="1:6" ht="15.75" x14ac:dyDescent="0.25">
      <c r="A11" s="133"/>
      <c r="B11" s="107" t="s">
        <v>79</v>
      </c>
      <c r="C11" s="107">
        <v>1</v>
      </c>
      <c r="D11" s="107">
        <v>12</v>
      </c>
      <c r="E11" s="107">
        <v>12</v>
      </c>
      <c r="F11" s="134" t="s">
        <v>85</v>
      </c>
    </row>
    <row r="12" spans="1:6" ht="16.5" thickBot="1" x14ac:dyDescent="0.3">
      <c r="A12" s="167" t="s">
        <v>67</v>
      </c>
      <c r="B12" s="107" t="s">
        <v>81</v>
      </c>
      <c r="C12" s="107">
        <v>1</v>
      </c>
      <c r="D12" s="107">
        <v>9</v>
      </c>
      <c r="E12" s="107">
        <v>16</v>
      </c>
      <c r="F12" s="134" t="s">
        <v>84</v>
      </c>
    </row>
    <row r="13" spans="1:6" ht="15.75" x14ac:dyDescent="0.25">
      <c r="A13" s="167"/>
      <c r="B13" s="34" t="s">
        <v>22</v>
      </c>
      <c r="C13" s="34">
        <v>1</v>
      </c>
      <c r="D13" s="34">
        <v>6</v>
      </c>
      <c r="E13" s="34">
        <v>24</v>
      </c>
      <c r="F13" s="103" t="s">
        <v>70</v>
      </c>
    </row>
    <row r="14" spans="1:6" ht="15.75" x14ac:dyDescent="0.25">
      <c r="A14" s="167"/>
      <c r="B14" s="28" t="s">
        <v>30</v>
      </c>
      <c r="C14" s="28">
        <v>1</v>
      </c>
      <c r="D14" s="28">
        <v>9</v>
      </c>
      <c r="E14" s="28">
        <v>16</v>
      </c>
      <c r="F14" s="102" t="s">
        <v>70</v>
      </c>
    </row>
    <row r="15" spans="1:6" ht="16.5" thickBot="1" x14ac:dyDescent="0.3">
      <c r="A15" s="168"/>
      <c r="B15" s="28"/>
      <c r="C15" s="28"/>
      <c r="D15" s="28"/>
      <c r="E15" s="28"/>
      <c r="F15" s="102"/>
    </row>
    <row r="16" spans="1:6" ht="16.5" thickBot="1" x14ac:dyDescent="0.3">
      <c r="A16" s="13" t="s">
        <v>86</v>
      </c>
      <c r="B16" s="131"/>
      <c r="C16" s="36">
        <f>SUM(C4:C15)</f>
        <v>11</v>
      </c>
      <c r="D16" s="36">
        <f>SUM(D4:D15)</f>
        <v>105</v>
      </c>
      <c r="E16" s="36">
        <f>SUM(E4:E15)</f>
        <v>166</v>
      </c>
      <c r="F16" s="37"/>
    </row>
  </sheetData>
  <mergeCells count="3">
    <mergeCell ref="A2:F2"/>
    <mergeCell ref="A6:A9"/>
    <mergeCell ref="A12:A15"/>
  </mergeCells>
  <pageMargins left="1.1811023622047243" right="0.59055118110236215" top="0.59055118110236215" bottom="0.59055118110236215" header="0" footer="0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9"/>
  <sheetViews>
    <sheetView view="pageBreakPreview" topLeftCell="A65" zoomScale="80" zoomScaleNormal="100" zoomScaleSheetLayoutView="80" workbookViewId="0">
      <selection activeCell="A15" sqref="A15"/>
    </sheetView>
  </sheetViews>
  <sheetFormatPr defaultRowHeight="15" x14ac:dyDescent="0.25"/>
  <cols>
    <col min="1" max="1" width="146.75" customWidth="1"/>
  </cols>
  <sheetData>
    <row r="1" spans="1:1" ht="18.75" x14ac:dyDescent="0.25">
      <c r="A1" s="15" t="s">
        <v>16</v>
      </c>
    </row>
    <row r="2" spans="1:1" ht="18.75" x14ac:dyDescent="0.25">
      <c r="A2" s="15" t="s">
        <v>71</v>
      </c>
    </row>
    <row r="3" spans="1:1" ht="18.75" x14ac:dyDescent="0.25">
      <c r="A3" s="15" t="s">
        <v>74</v>
      </c>
    </row>
    <row r="4" spans="1:1" ht="18.75" x14ac:dyDescent="0.25">
      <c r="A4" s="74" t="s">
        <v>127</v>
      </c>
    </row>
    <row r="5" spans="1:1" ht="18.75" x14ac:dyDescent="0.25">
      <c r="A5" s="16"/>
    </row>
    <row r="6" spans="1:1" ht="18.75" x14ac:dyDescent="0.25">
      <c r="A6" s="16"/>
    </row>
    <row r="7" spans="1:1" ht="18.75" x14ac:dyDescent="0.25">
      <c r="A7" s="106"/>
    </row>
    <row r="8" spans="1:1" ht="18.75" x14ac:dyDescent="0.25">
      <c r="A8" s="17" t="s">
        <v>13</v>
      </c>
    </row>
    <row r="9" spans="1:1" ht="18.75" x14ac:dyDescent="0.25">
      <c r="A9" s="17" t="s">
        <v>125</v>
      </c>
    </row>
    <row r="10" spans="1:1" ht="18.75" x14ac:dyDescent="0.25">
      <c r="A10" s="17" t="s">
        <v>144</v>
      </c>
    </row>
    <row r="11" spans="1:1" ht="18.75" hidden="1" x14ac:dyDescent="0.25">
      <c r="A11" s="17"/>
    </row>
    <row r="12" spans="1:1" ht="18.75" x14ac:dyDescent="0.25">
      <c r="A12" s="105" t="s">
        <v>145</v>
      </c>
    </row>
    <row r="13" spans="1:1" ht="18.75" x14ac:dyDescent="0.25">
      <c r="A13" s="17" t="s">
        <v>88</v>
      </c>
    </row>
    <row r="14" spans="1:1" ht="18.75" x14ac:dyDescent="0.25">
      <c r="A14" s="17"/>
    </row>
    <row r="15" spans="1:1" ht="18.75" x14ac:dyDescent="0.25">
      <c r="A15" s="16"/>
    </row>
    <row r="16" spans="1:1" ht="18.75" x14ac:dyDescent="0.25">
      <c r="A16" s="16"/>
    </row>
    <row r="17" spans="1:1" ht="18.75" x14ac:dyDescent="0.25">
      <c r="A17" s="16"/>
    </row>
    <row r="18" spans="1:1" ht="18.75" x14ac:dyDescent="0.25">
      <c r="A18" s="16"/>
    </row>
    <row r="19" spans="1:1" ht="18.75" x14ac:dyDescent="0.25">
      <c r="A19" s="16"/>
    </row>
    <row r="20" spans="1:1" ht="18.75" x14ac:dyDescent="0.25">
      <c r="A20" s="16"/>
    </row>
    <row r="21" spans="1:1" ht="18.75" x14ac:dyDescent="0.25">
      <c r="A21" s="17"/>
    </row>
    <row r="22" spans="1:1" ht="18.75" x14ac:dyDescent="0.25">
      <c r="A22" s="17"/>
    </row>
    <row r="23" spans="1:1" ht="18.75" x14ac:dyDescent="0.25">
      <c r="A23" s="17"/>
    </row>
    <row r="24" spans="1:1" ht="18.75" x14ac:dyDescent="0.25">
      <c r="A24" s="17"/>
    </row>
    <row r="25" spans="1:1" ht="18.75" x14ac:dyDescent="0.25">
      <c r="A25" s="17"/>
    </row>
    <row r="26" spans="1:1" ht="18.75" x14ac:dyDescent="0.25">
      <c r="A26" s="18"/>
    </row>
    <row r="27" spans="1:1" ht="18.75" x14ac:dyDescent="0.25">
      <c r="A27" s="18"/>
    </row>
    <row r="28" spans="1:1" ht="18.75" x14ac:dyDescent="0.25">
      <c r="A28" s="17" t="s">
        <v>14</v>
      </c>
    </row>
    <row r="29" spans="1:1" ht="18.75" x14ac:dyDescent="0.25">
      <c r="A29" s="17"/>
    </row>
    <row r="30" spans="1:1" ht="18.75" x14ac:dyDescent="0.25">
      <c r="A30" s="17" t="s">
        <v>15</v>
      </c>
    </row>
    <row r="31" spans="1:1" ht="18.75" x14ac:dyDescent="0.25">
      <c r="A31" s="17" t="s">
        <v>137</v>
      </c>
    </row>
    <row r="32" spans="1:1" ht="18.75" x14ac:dyDescent="0.25">
      <c r="A32" s="17"/>
    </row>
    <row r="33" spans="1:1" ht="18.75" x14ac:dyDescent="0.25">
      <c r="A33" s="19" t="s">
        <v>110</v>
      </c>
    </row>
    <row r="34" spans="1:1" ht="18.75" x14ac:dyDescent="0.25">
      <c r="A34" s="19" t="s">
        <v>17</v>
      </c>
    </row>
    <row r="35" spans="1:1" ht="71.25" customHeight="1" x14ac:dyDescent="0.25">
      <c r="A35" s="19" t="s">
        <v>126</v>
      </c>
    </row>
    <row r="36" spans="1:1" ht="35.25" customHeight="1" x14ac:dyDescent="0.25">
      <c r="A36" s="19" t="s">
        <v>138</v>
      </c>
    </row>
    <row r="37" spans="1:1" ht="24" customHeight="1" x14ac:dyDescent="0.25">
      <c r="A37" s="19" t="s">
        <v>19</v>
      </c>
    </row>
    <row r="38" spans="1:1" ht="18.75" x14ac:dyDescent="0.25">
      <c r="A38" s="19" t="s">
        <v>72</v>
      </c>
    </row>
    <row r="39" spans="1:1" ht="18.75" x14ac:dyDescent="0.25">
      <c r="A39" s="19" t="s">
        <v>111</v>
      </c>
    </row>
    <row r="40" spans="1:1" ht="18.75" x14ac:dyDescent="0.25">
      <c r="A40" s="19" t="s">
        <v>112</v>
      </c>
    </row>
    <row r="41" spans="1:1" ht="18.75" x14ac:dyDescent="0.25">
      <c r="A41" s="19" t="s">
        <v>113</v>
      </c>
    </row>
    <row r="42" spans="1:1" ht="18.75" x14ac:dyDescent="0.25">
      <c r="A42" s="19" t="s">
        <v>114</v>
      </c>
    </row>
    <row r="43" spans="1:1" ht="18.75" x14ac:dyDescent="0.25">
      <c r="A43" s="19" t="s">
        <v>115</v>
      </c>
    </row>
    <row r="44" spans="1:1" ht="18.75" x14ac:dyDescent="0.25">
      <c r="A44" s="19" t="s">
        <v>73</v>
      </c>
    </row>
    <row r="45" spans="1:1" ht="18.75" x14ac:dyDescent="0.25">
      <c r="A45" s="19" t="s">
        <v>20</v>
      </c>
    </row>
    <row r="46" spans="1:1" ht="18.75" x14ac:dyDescent="0.25">
      <c r="A46" s="19" t="s">
        <v>116</v>
      </c>
    </row>
    <row r="47" spans="1:1" ht="56.25" x14ac:dyDescent="0.25">
      <c r="A47" s="19" t="s">
        <v>118</v>
      </c>
    </row>
    <row r="48" spans="1:1" ht="22.5" customHeight="1" x14ac:dyDescent="0.25">
      <c r="A48" s="16" t="s">
        <v>89</v>
      </c>
    </row>
    <row r="49" spans="1:1" ht="18.75" x14ac:dyDescent="0.25">
      <c r="A49" s="137" t="s">
        <v>90</v>
      </c>
    </row>
    <row r="50" spans="1:1" ht="18.75" x14ac:dyDescent="0.3">
      <c r="A50" s="135" t="s">
        <v>119</v>
      </c>
    </row>
    <row r="51" spans="1:1" ht="18.75" x14ac:dyDescent="0.25">
      <c r="A51" s="19" t="s">
        <v>92</v>
      </c>
    </row>
    <row r="52" spans="1:1" ht="37.5" x14ac:dyDescent="0.25">
      <c r="A52" s="19" t="s">
        <v>123</v>
      </c>
    </row>
    <row r="53" spans="1:1" ht="18.75" x14ac:dyDescent="0.25">
      <c r="A53" s="19" t="s">
        <v>91</v>
      </c>
    </row>
    <row r="54" spans="1:1" ht="35.25" customHeight="1" x14ac:dyDescent="0.25">
      <c r="A54" s="19"/>
    </row>
    <row r="55" spans="1:1" ht="18.75" hidden="1" x14ac:dyDescent="0.25">
      <c r="A55" s="19"/>
    </row>
    <row r="56" spans="1:1" ht="21.75" customHeight="1" x14ac:dyDescent="0.25">
      <c r="A56" s="137" t="s">
        <v>101</v>
      </c>
    </row>
    <row r="57" spans="1:1" ht="18.75" x14ac:dyDescent="0.25">
      <c r="A57" s="19" t="s">
        <v>93</v>
      </c>
    </row>
    <row r="58" spans="1:1" ht="18.75" hidden="1" x14ac:dyDescent="0.25">
      <c r="A58" s="19" t="s">
        <v>94</v>
      </c>
    </row>
    <row r="59" spans="1:1" ht="37.5" x14ac:dyDescent="0.25">
      <c r="A59" s="19" t="s">
        <v>95</v>
      </c>
    </row>
    <row r="60" spans="1:1" ht="18.75" x14ac:dyDescent="0.25">
      <c r="A60" s="19" t="s">
        <v>120</v>
      </c>
    </row>
    <row r="61" spans="1:1" ht="18.75" x14ac:dyDescent="0.25">
      <c r="A61" s="19"/>
    </row>
    <row r="62" spans="1:1" ht="21" customHeight="1" x14ac:dyDescent="0.25">
      <c r="A62" s="136" t="s">
        <v>102</v>
      </c>
    </row>
    <row r="63" spans="1:1" ht="18.75" x14ac:dyDescent="0.25">
      <c r="A63" s="19" t="s">
        <v>96</v>
      </c>
    </row>
    <row r="64" spans="1:1" ht="37.5" x14ac:dyDescent="0.25">
      <c r="A64" s="19" t="s">
        <v>97</v>
      </c>
    </row>
    <row r="65" spans="1:1" ht="18.75" x14ac:dyDescent="0.25">
      <c r="A65" s="19" t="s">
        <v>98</v>
      </c>
    </row>
    <row r="66" spans="1:1" ht="18.75" x14ac:dyDescent="0.25">
      <c r="A66" s="19" t="s">
        <v>99</v>
      </c>
    </row>
    <row r="67" spans="1:1" ht="18.75" x14ac:dyDescent="0.25">
      <c r="A67" s="19" t="s">
        <v>100</v>
      </c>
    </row>
    <row r="68" spans="1:1" ht="18.75" x14ac:dyDescent="0.25">
      <c r="A68" s="19"/>
    </row>
    <row r="69" spans="1:1" ht="17.25" customHeight="1" x14ac:dyDescent="0.25">
      <c r="A69" s="137" t="s">
        <v>103</v>
      </c>
    </row>
    <row r="70" spans="1:1" ht="17.25" customHeight="1" x14ac:dyDescent="0.25">
      <c r="A70" s="19" t="s">
        <v>121</v>
      </c>
    </row>
    <row r="71" spans="1:1" ht="18.75" x14ac:dyDescent="0.25">
      <c r="A71" s="19" t="s">
        <v>117</v>
      </c>
    </row>
    <row r="72" spans="1:1" ht="30.75" customHeight="1" x14ac:dyDescent="0.25">
      <c r="A72" s="137" t="s">
        <v>104</v>
      </c>
    </row>
    <row r="73" spans="1:1" ht="19.5" customHeight="1" x14ac:dyDescent="0.25">
      <c r="A73" s="19" t="s">
        <v>122</v>
      </c>
    </row>
    <row r="74" spans="1:1" ht="18.75" x14ac:dyDescent="0.25">
      <c r="A74" s="19" t="s">
        <v>105</v>
      </c>
    </row>
    <row r="75" spans="1:1" ht="19.5" customHeight="1" x14ac:dyDescent="0.25"/>
    <row r="76" spans="1:1" s="20" customFormat="1" ht="26.25" customHeight="1" x14ac:dyDescent="0.25">
      <c r="A76" s="19" t="s">
        <v>139</v>
      </c>
    </row>
    <row r="77" spans="1:1" ht="29.25" customHeight="1" x14ac:dyDescent="0.25">
      <c r="A77" s="19" t="s">
        <v>106</v>
      </c>
    </row>
    <row r="78" spans="1:1" ht="56.25" x14ac:dyDescent="0.25">
      <c r="A78" s="19" t="s">
        <v>128</v>
      </c>
    </row>
    <row r="79" spans="1:1" ht="18.75" x14ac:dyDescent="0.25">
      <c r="A79" s="19" t="s">
        <v>107</v>
      </c>
    </row>
    <row r="80" spans="1:1" ht="18.75" x14ac:dyDescent="0.25">
      <c r="A80" s="138" t="s">
        <v>140</v>
      </c>
    </row>
    <row r="81" spans="1:1" ht="37.5" x14ac:dyDescent="0.25">
      <c r="A81" s="19" t="s">
        <v>108</v>
      </c>
    </row>
    <row r="82" spans="1:1" ht="18.75" x14ac:dyDescent="0.25">
      <c r="A82" s="19" t="s">
        <v>124</v>
      </c>
    </row>
    <row r="83" spans="1:1" ht="56.25" x14ac:dyDescent="0.25">
      <c r="A83" s="19" t="s">
        <v>141</v>
      </c>
    </row>
    <row r="84" spans="1:1" ht="37.5" x14ac:dyDescent="0.3">
      <c r="A84" s="14" t="s">
        <v>109</v>
      </c>
    </row>
    <row r="87" spans="1:1" ht="59.25" customHeight="1" x14ac:dyDescent="0.25"/>
    <row r="89" spans="1:1" ht="45.75" customHeight="1" x14ac:dyDescent="0.25"/>
  </sheetData>
  <printOptions horizontalCentered="1"/>
  <pageMargins left="1.1811023622047245" right="0.59055118110236227" top="0.59055118110236227" bottom="0.59055118110236227" header="0" footer="0"/>
  <pageSetup paperSize="9" scale="86" fitToHeight="0" orientation="landscape" verticalDpi="0" r:id="rId1"/>
  <rowBreaks count="3" manualBreakCount="3">
    <brk id="29" man="1"/>
    <brk id="53" man="1"/>
    <brk id="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Уч. план по отделениям </vt:lpstr>
      <vt:lpstr>сводная по отделениям</vt:lpstr>
      <vt:lpstr>Спортподготовка</vt:lpstr>
      <vt:lpstr>титульный лист</vt:lpstr>
      <vt:lpstr>'сводная по отделениям'!Область_печати</vt:lpstr>
      <vt:lpstr>Спортподготовка!Область_печати</vt:lpstr>
      <vt:lpstr>'титульный лист'!Область_печати</vt:lpstr>
      <vt:lpstr>'Уч. план по отделениям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2018-02-08T11:26:43Z</dcterms:modified>
</cp:coreProperties>
</file>